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enthilpremraj/Downloads/"/>
    </mc:Choice>
  </mc:AlternateContent>
  <xr:revisionPtr revIDLastSave="0" documentId="13_ncr:1_{7D0D05B4-C8A1-9C43-A0FF-6469F6B6C18A}" xr6:coauthVersionLast="47" xr6:coauthVersionMax="47" xr10:uidLastSave="{00000000-0000-0000-0000-000000000000}"/>
  <workbookProtection workbookAlgorithmName="SHA-512" workbookHashValue="YR3mgIJGpbfwDyBI+ROGQRYOA3zmtLLu3nrcoD3n42Wwdev0aINAbJCpvJFNxqcsibiLimYggPVlwcAXF+QtCw==" workbookSaltValue="60gPbH90Nlc5Z21GpYQ69A==" workbookSpinCount="100000" lockStructure="1"/>
  <bookViews>
    <workbookView xWindow="3320" yWindow="500" windowWidth="32020" windowHeight="15800" xr2:uid="{00000000-000D-0000-FFFF-FFFF00000000}"/>
  </bookViews>
  <sheets>
    <sheet name="Intro" sheetId="5" r:id="rId1"/>
    <sheet name="Trial Balance" sheetId="1" r:id="rId2"/>
    <sheet name="Chart of Accounts Mapping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2" i="1"/>
  <c r="T28" i="1" s="1"/>
  <c r="R28" i="1" s="1"/>
  <c r="Q37" i="1" s="1"/>
  <c r="Q38" i="1" s="1"/>
  <c r="L11" i="1"/>
  <c r="L9" i="1"/>
  <c r="R25" i="1" s="1"/>
  <c r="L8" i="1"/>
  <c r="R24" i="1" s="1"/>
  <c r="L7" i="1"/>
  <c r="R23" i="1" s="1"/>
  <c r="L6" i="1"/>
  <c r="R22" i="1" s="1"/>
  <c r="S28" i="1"/>
  <c r="R26" i="1"/>
  <c r="Q13" i="1"/>
  <c r="Q10" i="1"/>
  <c r="Q9" i="1"/>
  <c r="Q8" i="1"/>
  <c r="Q7" i="1"/>
  <c r="E32" i="1"/>
  <c r="Q36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2" i="1"/>
  <c r="L22" i="1" s="1"/>
  <c r="L24" i="1" l="1"/>
  <c r="Q35" i="1"/>
  <c r="L10" i="1"/>
  <c r="L15" i="1"/>
  <c r="L14" i="1"/>
  <c r="L19" i="1"/>
  <c r="L20" i="1"/>
  <c r="L21" i="1"/>
</calcChain>
</file>

<file path=xl/sharedStrings.xml><?xml version="1.0" encoding="utf-8"?>
<sst xmlns="http://schemas.openxmlformats.org/spreadsheetml/2006/main" count="224" uniqueCount="69">
  <si>
    <t>Account Code</t>
  </si>
  <si>
    <t>Account Name</t>
  </si>
  <si>
    <t>Debit</t>
  </si>
  <si>
    <t>Credit</t>
  </si>
  <si>
    <t>Bank - Checking</t>
  </si>
  <si>
    <t>Bank - Savings</t>
  </si>
  <si>
    <t>Accounts Receivable - Domestic</t>
  </si>
  <si>
    <t>Accounts Receivable - International</t>
  </si>
  <si>
    <t>Prepaid Insurance</t>
  </si>
  <si>
    <t>Prepaid Rent</t>
  </si>
  <si>
    <t>Office Equipment</t>
  </si>
  <si>
    <t>Computers</t>
  </si>
  <si>
    <t>Accumulated Depreciation</t>
  </si>
  <si>
    <t>Accounts Payable - Vendors</t>
  </si>
  <si>
    <t>Accounts Payable - Contractors</t>
  </si>
  <si>
    <t>Accrued Salaries</t>
  </si>
  <si>
    <t>Accrued Taxes</t>
  </si>
  <si>
    <t>Deferred Revenue - Services</t>
  </si>
  <si>
    <t>Common Stock</t>
  </si>
  <si>
    <t>Retained Earnings</t>
  </si>
  <si>
    <t>Product Sales</t>
  </si>
  <si>
    <t>Service Income</t>
  </si>
  <si>
    <t>Interest Income</t>
  </si>
  <si>
    <t>COGS - Products</t>
  </si>
  <si>
    <t>COGS - Services</t>
  </si>
  <si>
    <t>Rent</t>
  </si>
  <si>
    <t>Utilities</t>
  </si>
  <si>
    <t>Internet</t>
  </si>
  <si>
    <t>Office Supplies</t>
  </si>
  <si>
    <t>Software Subscriptions</t>
  </si>
  <si>
    <t>Marketing</t>
  </si>
  <si>
    <t>Salaries - Admin</t>
  </si>
  <si>
    <t>Salaries - Tech</t>
  </si>
  <si>
    <t>Bonuses</t>
  </si>
  <si>
    <t>Payroll</t>
  </si>
  <si>
    <t>Income Statement</t>
  </si>
  <si>
    <t>Expense</t>
  </si>
  <si>
    <t>Operating Expenses</t>
  </si>
  <si>
    <t>Cost of Goods Sold</t>
  </si>
  <si>
    <t>Revenue</t>
  </si>
  <si>
    <t>Balance Sheet</t>
  </si>
  <si>
    <t>Equity</t>
  </si>
  <si>
    <t>Deferred Revenue</t>
  </si>
  <si>
    <t>Liability</t>
  </si>
  <si>
    <t>Accrued Expenses</t>
  </si>
  <si>
    <t>Accounts Payable</t>
  </si>
  <si>
    <t>Asset</t>
  </si>
  <si>
    <t>Equipment</t>
  </si>
  <si>
    <t>Prepaid Expenses</t>
  </si>
  <si>
    <t>Accounts Receivable</t>
  </si>
  <si>
    <t>Cash</t>
  </si>
  <si>
    <t>Statement Line Item</t>
  </si>
  <si>
    <t>Statement</t>
  </si>
  <si>
    <t>Type</t>
  </si>
  <si>
    <t>Net</t>
  </si>
  <si>
    <t>Line Item</t>
  </si>
  <si>
    <t>Net Income</t>
  </si>
  <si>
    <t>Net Credit</t>
  </si>
  <si>
    <t>Mapping Trial Balance to Financial Statements</t>
  </si>
  <si>
    <t>Brought to you by PivotXL</t>
  </si>
  <si>
    <t>https://pivotxl.com/</t>
  </si>
  <si>
    <t>🎯 What This Template Teaches
This template is designed to teach you the basics of preparing financial statements from a trial balance in Excel.
You’ll learn how to:
Map accounts to line items
Roll up trial balance values into an Income Statement and Balance Sheet
Check that your financials are balanced</t>
  </si>
  <si>
    <t>Assets</t>
  </si>
  <si>
    <t>Liabilities</t>
  </si>
  <si>
    <t>💡 Next Step: Automate It with PivotXL
This template is a starting point. PivotXL takes these same steps and automates them across systems — connecting Excel to your accounting data, managing mappings, and refreshing your reports in seconds.</t>
  </si>
  <si>
    <t xml:space="preserve">📬 Sign up for Free
</t>
  </si>
  <si>
    <t>Liabilities + Equity</t>
  </si>
  <si>
    <t>Follow Along With This Template with this link</t>
  </si>
  <si>
    <t>https://pivotxl.com/how-to-prepare-financial-statements-from-trial-balance/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</si>
</sst>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0" xfId="0" applyFont="1"/>
    <xf numFmtId="0" fontId="5" fillId="0" borderId="0" xfId="1"/>
    <xf numFmtId="0" fontId="7" fillId="0" borderId="0" xfId="1" applyFont="1"/>
    <xf numFmtId="0" fontId="0" fillId="2" borderId="0" xfId="0" applyFill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1" applyFont="1" applyAlignment="1">
      <alignment wrapText="1"/>
    </xf>
    <xf numFmtId="0" fontId="1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482600</xdr:colOff>
      <xdr:row>13</xdr:row>
      <xdr:rowOff>68929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54E333-EDB3-85C4-8630-C6FAA9C4B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84600" cy="2545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ivotxl.com/" TargetMode="External"/><Relationship Id="rId1" Type="http://schemas.openxmlformats.org/officeDocument/2006/relationships/hyperlink" Target="https://pivotxl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pivotxl.com/how-to-prepare-financial-statements-from-trial-balanc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47D82-932E-864C-85E1-55CB51C0C49A}">
  <dimension ref="A6:L43"/>
  <sheetViews>
    <sheetView tabSelected="1" workbookViewId="0">
      <selection activeCell="A43" sqref="A43"/>
    </sheetView>
  </sheetViews>
  <sheetFormatPr baseColWidth="10" defaultRowHeight="15" x14ac:dyDescent="0.2"/>
  <cols>
    <col min="6" max="6" width="17" bestFit="1" customWidth="1"/>
  </cols>
  <sheetData>
    <row r="6" spans="6:12" x14ac:dyDescent="0.2">
      <c r="F6" s="11" t="s">
        <v>58</v>
      </c>
      <c r="G6" s="11"/>
      <c r="H6" s="11"/>
      <c r="I6" s="11"/>
      <c r="J6" s="11"/>
      <c r="K6" s="11"/>
      <c r="L6" s="11"/>
    </row>
    <row r="7" spans="6:12" x14ac:dyDescent="0.2">
      <c r="F7" s="11"/>
      <c r="G7" s="11"/>
      <c r="H7" s="11"/>
      <c r="I7" s="11"/>
      <c r="J7" s="11"/>
      <c r="K7" s="11"/>
      <c r="L7" s="11"/>
    </row>
    <row r="8" spans="6:12" x14ac:dyDescent="0.2">
      <c r="F8" s="11"/>
      <c r="G8" s="11"/>
      <c r="H8" s="11"/>
      <c r="I8" s="11"/>
      <c r="J8" s="11"/>
      <c r="K8" s="11"/>
      <c r="L8" s="11"/>
    </row>
    <row r="10" spans="6:12" x14ac:dyDescent="0.2">
      <c r="F10" s="12" t="s">
        <v>59</v>
      </c>
      <c r="G10" s="12"/>
      <c r="H10" s="12"/>
      <c r="I10" s="12"/>
      <c r="J10" s="12"/>
      <c r="K10" s="12"/>
      <c r="L10" s="12"/>
    </row>
    <row r="11" spans="6:12" x14ac:dyDescent="0.2">
      <c r="F11" s="12"/>
      <c r="G11" s="12"/>
      <c r="H11" s="12"/>
      <c r="I11" s="12"/>
      <c r="J11" s="12"/>
      <c r="K11" s="12"/>
      <c r="L11" s="12"/>
    </row>
    <row r="13" spans="6:12" x14ac:dyDescent="0.2">
      <c r="F13" s="3" t="s">
        <v>60</v>
      </c>
    </row>
    <row r="18" spans="1:12" x14ac:dyDescent="0.2">
      <c r="A18" s="8" t="s">
        <v>61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31" spans="1:12" x14ac:dyDescent="0.2">
      <c r="A31" s="13" t="s">
        <v>64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2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2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9" spans="1:12" x14ac:dyDescent="0.2">
      <c r="A39" s="14" t="s">
        <v>65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1:12" ht="24" x14ac:dyDescent="0.3">
      <c r="A43" s="4" t="s">
        <v>60</v>
      </c>
    </row>
  </sheetData>
  <mergeCells count="5">
    <mergeCell ref="A18:L27"/>
    <mergeCell ref="F6:L8"/>
    <mergeCell ref="F10:L11"/>
    <mergeCell ref="A31:L37"/>
    <mergeCell ref="A39:L42"/>
  </mergeCells>
  <hyperlinks>
    <hyperlink ref="F13" r:id="rId1" xr:uid="{BB29A95D-1844-9847-9A99-B44151C0C878}"/>
    <hyperlink ref="A43" r:id="rId2" xr:uid="{31D828A4-3EF8-B84F-AB52-0EC032F598E8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4"/>
  <sheetViews>
    <sheetView topLeftCell="A11" workbookViewId="0">
      <selection activeCell="L14" sqref="L14"/>
    </sheetView>
  </sheetViews>
  <sheetFormatPr baseColWidth="10" defaultColWidth="8.83203125" defaultRowHeight="15" x14ac:dyDescent="0.2"/>
  <cols>
    <col min="1" max="1" width="12" bestFit="1" customWidth="1"/>
    <col min="2" max="2" width="28.1640625" bestFit="1" customWidth="1"/>
    <col min="3" max="3" width="10" customWidth="1"/>
    <col min="4" max="4" width="14" customWidth="1"/>
    <col min="6" max="6" width="21.6640625" bestFit="1" customWidth="1"/>
    <col min="11" max="11" width="21.6640625" bestFit="1" customWidth="1"/>
    <col min="16" max="16" width="17.1640625" bestFit="1" customWidth="1"/>
    <col min="17" max="17" width="21.6640625" bestFit="1" customWidth="1"/>
    <col min="18" max="18" width="6.6640625" bestFit="1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57</v>
      </c>
      <c r="F1" s="1" t="s">
        <v>55</v>
      </c>
    </row>
    <row r="2" spans="1:17" x14ac:dyDescent="0.2">
      <c r="A2">
        <v>1010</v>
      </c>
      <c r="B2" t="s">
        <v>4</v>
      </c>
      <c r="C2">
        <v>5992</v>
      </c>
      <c r="E2">
        <f>D2-C2</f>
        <v>-5992</v>
      </c>
      <c r="F2" t="str">
        <f>_xlfn.XLOOKUP(A2, 'Chart of Accounts Mapping'!$A$2:$A$31, 'Chart of Accounts Mapping'!$E$2:$E$31, "Not Found")</f>
        <v>Cash</v>
      </c>
    </row>
    <row r="3" spans="1:17" x14ac:dyDescent="0.2">
      <c r="A3">
        <v>1020</v>
      </c>
      <c r="B3" t="s">
        <v>5</v>
      </c>
      <c r="C3">
        <v>1670</v>
      </c>
      <c r="E3">
        <f t="shared" ref="E3:E31" si="0">D3-C3</f>
        <v>-1670</v>
      </c>
      <c r="F3" t="str">
        <f>_xlfn.XLOOKUP(A3, 'Chart of Accounts Mapping'!$A$2:$A$31, 'Chart of Accounts Mapping'!$E$2:$E$31, "Not Found")</f>
        <v>Cash</v>
      </c>
    </row>
    <row r="4" spans="1:17" x14ac:dyDescent="0.2">
      <c r="A4">
        <v>1110</v>
      </c>
      <c r="B4" t="s">
        <v>6</v>
      </c>
      <c r="C4">
        <v>4993</v>
      </c>
      <c r="E4">
        <f t="shared" si="0"/>
        <v>-4993</v>
      </c>
      <c r="F4" t="str">
        <f>_xlfn.XLOOKUP(A4, 'Chart of Accounts Mapping'!$A$2:$A$31, 'Chart of Accounts Mapping'!$E$2:$E$31, "Not Found")</f>
        <v>Accounts Receivable</v>
      </c>
      <c r="P4" s="15" t="s">
        <v>35</v>
      </c>
      <c r="Q4" s="15"/>
    </row>
    <row r="5" spans="1:17" x14ac:dyDescent="0.2">
      <c r="A5">
        <v>1120</v>
      </c>
      <c r="B5" t="s">
        <v>7</v>
      </c>
      <c r="C5">
        <v>6906</v>
      </c>
      <c r="E5">
        <f t="shared" si="0"/>
        <v>-6906</v>
      </c>
      <c r="F5" t="str">
        <f>_xlfn.XLOOKUP(A5, 'Chart of Accounts Mapping'!$A$2:$A$31, 'Chart of Accounts Mapping'!$E$2:$E$31, "Not Found")</f>
        <v>Accounts Receivable</v>
      </c>
      <c r="K5" s="2" t="s">
        <v>40</v>
      </c>
    </row>
    <row r="6" spans="1:17" x14ac:dyDescent="0.2">
      <c r="A6">
        <v>1210</v>
      </c>
      <c r="B6" t="s">
        <v>8</v>
      </c>
      <c r="C6">
        <v>4798</v>
      </c>
      <c r="E6">
        <f t="shared" si="0"/>
        <v>-4798</v>
      </c>
      <c r="F6" t="str">
        <f>_xlfn.XLOOKUP(A6, 'Chart of Accounts Mapping'!$A$2:$A$31, 'Chart of Accounts Mapping'!$E$2:$E$31, "Not Found")</f>
        <v>Prepaid Expenses</v>
      </c>
      <c r="K6" t="s">
        <v>49</v>
      </c>
      <c r="L6">
        <f>SUMIF($F$2:$F$31,K6,$E$2:$E$31)</f>
        <v>-11899</v>
      </c>
      <c r="P6" s="1" t="s">
        <v>51</v>
      </c>
      <c r="Q6" s="1" t="s">
        <v>54</v>
      </c>
    </row>
    <row r="7" spans="1:17" x14ac:dyDescent="0.2">
      <c r="A7">
        <v>1220</v>
      </c>
      <c r="B7" t="s">
        <v>9</v>
      </c>
      <c r="C7">
        <v>3937</v>
      </c>
      <c r="E7">
        <f t="shared" si="0"/>
        <v>-3937</v>
      </c>
      <c r="F7" t="str">
        <f>_xlfn.XLOOKUP(A7, 'Chart of Accounts Mapping'!$A$2:$A$31, 'Chart of Accounts Mapping'!$E$2:$E$31, "Not Found")</f>
        <v>Prepaid Expenses</v>
      </c>
      <c r="K7" t="s">
        <v>12</v>
      </c>
      <c r="L7">
        <f>SUMIF($F$2:$F$31,K7,$E$2:$E$31)</f>
        <v>-5072</v>
      </c>
      <c r="P7" t="s">
        <v>39</v>
      </c>
      <c r="Q7">
        <f>ABS(L22)</f>
        <v>7842</v>
      </c>
    </row>
    <row r="8" spans="1:17" x14ac:dyDescent="0.2">
      <c r="A8">
        <v>1310</v>
      </c>
      <c r="B8" t="s">
        <v>10</v>
      </c>
      <c r="C8">
        <v>6874</v>
      </c>
      <c r="E8">
        <f t="shared" si="0"/>
        <v>-6874</v>
      </c>
      <c r="F8" t="str">
        <f>_xlfn.XLOOKUP(A8, 'Chart of Accounts Mapping'!$A$2:$A$31, 'Chart of Accounts Mapping'!$E$2:$E$31, "Not Found")</f>
        <v>Equipment</v>
      </c>
      <c r="K8" t="s">
        <v>50</v>
      </c>
      <c r="L8">
        <f>SUMIF($F$2:$F$31,K8,$E$2:$E$31)</f>
        <v>-7662</v>
      </c>
      <c r="P8" t="s">
        <v>38</v>
      </c>
      <c r="Q8">
        <f>ABS(L19)</f>
        <v>12449</v>
      </c>
    </row>
    <row r="9" spans="1:17" x14ac:dyDescent="0.2">
      <c r="A9">
        <v>1320</v>
      </c>
      <c r="B9" t="s">
        <v>11</v>
      </c>
      <c r="C9">
        <v>5877</v>
      </c>
      <c r="E9">
        <f t="shared" si="0"/>
        <v>-5877</v>
      </c>
      <c r="F9" t="str">
        <f>_xlfn.XLOOKUP(A9, 'Chart of Accounts Mapping'!$A$2:$A$31, 'Chart of Accounts Mapping'!$E$2:$E$31, "Not Found")</f>
        <v>Equipment</v>
      </c>
      <c r="K9" t="s">
        <v>47</v>
      </c>
      <c r="L9">
        <f>SUMIF($F$2:$F$31,K9,$E$2:$E$31)</f>
        <v>-12751</v>
      </c>
      <c r="P9" t="s">
        <v>34</v>
      </c>
      <c r="Q9">
        <f>ABS(L20)</f>
        <v>16737</v>
      </c>
    </row>
    <row r="10" spans="1:17" x14ac:dyDescent="0.2">
      <c r="A10">
        <v>1400</v>
      </c>
      <c r="B10" t="s">
        <v>12</v>
      </c>
      <c r="C10">
        <v>5072</v>
      </c>
      <c r="E10">
        <f t="shared" si="0"/>
        <v>-5072</v>
      </c>
      <c r="F10" t="str">
        <f>_xlfn.XLOOKUP(A10, 'Chart of Accounts Mapping'!$A$2:$A$31, 'Chart of Accounts Mapping'!$E$2:$E$31, "Not Found")</f>
        <v>Accumulated Depreciation</v>
      </c>
      <c r="K10" t="s">
        <v>48</v>
      </c>
      <c r="L10">
        <f t="shared" ref="L10:L15" si="1">SUMIF($F$2:$F$31,K10,$E$2:$E$31)</f>
        <v>-8735</v>
      </c>
      <c r="P10" t="s">
        <v>37</v>
      </c>
      <c r="Q10">
        <f>ABS(L21)</f>
        <v>31432</v>
      </c>
    </row>
    <row r="11" spans="1:17" x14ac:dyDescent="0.2">
      <c r="A11">
        <v>2010</v>
      </c>
      <c r="B11" t="s">
        <v>13</v>
      </c>
      <c r="D11">
        <v>6439</v>
      </c>
      <c r="E11">
        <f t="shared" si="0"/>
        <v>6439</v>
      </c>
      <c r="F11" t="str">
        <f>_xlfn.XLOOKUP(A11, 'Chart of Accounts Mapping'!$A$2:$A$31, 'Chart of Accounts Mapping'!$E$2:$E$31, "Not Found")</f>
        <v>Accounts Payable</v>
      </c>
      <c r="K11" t="s">
        <v>18</v>
      </c>
      <c r="L11">
        <f>SUMIF($F$2:$F$31,K11,$E$2:$E$31)</f>
        <v>4608</v>
      </c>
    </row>
    <row r="12" spans="1:17" x14ac:dyDescent="0.2">
      <c r="A12">
        <v>2020</v>
      </c>
      <c r="B12" t="s">
        <v>14</v>
      </c>
      <c r="D12">
        <v>3063</v>
      </c>
      <c r="E12">
        <f t="shared" si="0"/>
        <v>3063</v>
      </c>
      <c r="F12" t="str">
        <f>_xlfn.XLOOKUP(A12, 'Chart of Accounts Mapping'!$A$2:$A$31, 'Chart of Accounts Mapping'!$E$2:$E$31, "Not Found")</f>
        <v>Accounts Payable</v>
      </c>
      <c r="K12" t="s">
        <v>19</v>
      </c>
      <c r="L12">
        <f>SUMIF($F$2:$F$31,K12,$E$2:$E$31)</f>
        <v>70464</v>
      </c>
      <c r="P12" s="1" t="s">
        <v>55</v>
      </c>
      <c r="Q12" s="1" t="s">
        <v>54</v>
      </c>
    </row>
    <row r="13" spans="1:17" x14ac:dyDescent="0.2">
      <c r="A13">
        <v>2110</v>
      </c>
      <c r="B13" t="s">
        <v>15</v>
      </c>
      <c r="D13">
        <v>3731</v>
      </c>
      <c r="E13">
        <f t="shared" si="0"/>
        <v>3731</v>
      </c>
      <c r="F13" t="str">
        <f>_xlfn.XLOOKUP(A13, 'Chart of Accounts Mapping'!$A$2:$A$31, 'Chart of Accounts Mapping'!$E$2:$E$31, "Not Found")</f>
        <v>Accrued Expenses</v>
      </c>
      <c r="K13" t="s">
        <v>45</v>
      </c>
      <c r="L13">
        <f>SUMIF($F$2:$F$31,K13,$E$2:$E$31)</f>
        <v>9502</v>
      </c>
      <c r="P13" t="s">
        <v>56</v>
      </c>
      <c r="Q13">
        <f>Q7-SUM(Q8:Q10)</f>
        <v>-52776</v>
      </c>
    </row>
    <row r="14" spans="1:17" x14ac:dyDescent="0.2">
      <c r="A14">
        <v>2120</v>
      </c>
      <c r="B14" t="s">
        <v>16</v>
      </c>
      <c r="D14">
        <v>6198</v>
      </c>
      <c r="E14">
        <f t="shared" si="0"/>
        <v>6198</v>
      </c>
      <c r="F14" t="str">
        <f>_xlfn.XLOOKUP(A14, 'Chart of Accounts Mapping'!$A$2:$A$31, 'Chart of Accounts Mapping'!$E$2:$E$31, "Not Found")</f>
        <v>Accrued Expenses</v>
      </c>
      <c r="K14" t="s">
        <v>44</v>
      </c>
      <c r="L14">
        <f t="shared" si="1"/>
        <v>9929</v>
      </c>
    </row>
    <row r="15" spans="1:17" x14ac:dyDescent="0.2">
      <c r="A15">
        <v>2210</v>
      </c>
      <c r="B15" t="s">
        <v>17</v>
      </c>
      <c r="D15">
        <v>4392</v>
      </c>
      <c r="E15">
        <f t="shared" si="0"/>
        <v>4392</v>
      </c>
      <c r="F15" t="str">
        <f>_xlfn.XLOOKUP(A15, 'Chart of Accounts Mapping'!$A$2:$A$31, 'Chart of Accounts Mapping'!$E$2:$E$31, "Not Found")</f>
        <v>Deferred Revenue</v>
      </c>
      <c r="K15" t="s">
        <v>42</v>
      </c>
      <c r="L15">
        <f t="shared" si="1"/>
        <v>4392</v>
      </c>
    </row>
    <row r="16" spans="1:17" x14ac:dyDescent="0.2">
      <c r="A16">
        <v>3010</v>
      </c>
      <c r="B16" t="s">
        <v>18</v>
      </c>
      <c r="D16">
        <v>4608</v>
      </c>
      <c r="E16">
        <f t="shared" si="0"/>
        <v>4608</v>
      </c>
      <c r="F16" t="str">
        <f>_xlfn.XLOOKUP(A16, 'Chart of Accounts Mapping'!$A$2:$A$31, 'Chart of Accounts Mapping'!$E$2:$E$31, "Not Found")</f>
        <v>Common Stock</v>
      </c>
    </row>
    <row r="17" spans="1:20" x14ac:dyDescent="0.2">
      <c r="A17">
        <v>3110</v>
      </c>
      <c r="B17" t="s">
        <v>19</v>
      </c>
      <c r="D17">
        <v>70464</v>
      </c>
      <c r="E17">
        <f t="shared" si="0"/>
        <v>70464</v>
      </c>
      <c r="F17" t="str">
        <f>_xlfn.XLOOKUP(A17, 'Chart of Accounts Mapping'!$A$2:$A$31, 'Chart of Accounts Mapping'!$E$2:$E$31, "Not Found")</f>
        <v>Retained Earnings</v>
      </c>
    </row>
    <row r="18" spans="1:20" x14ac:dyDescent="0.2">
      <c r="A18">
        <v>4010</v>
      </c>
      <c r="B18" t="s">
        <v>20</v>
      </c>
      <c r="D18">
        <v>2389</v>
      </c>
      <c r="E18">
        <f t="shared" si="0"/>
        <v>2389</v>
      </c>
      <c r="F18" t="str">
        <f>_xlfn.XLOOKUP(A18, 'Chart of Accounts Mapping'!$A$2:$A$31, 'Chart of Accounts Mapping'!$E$2:$E$31, "Not Found")</f>
        <v>Revenue</v>
      </c>
      <c r="K18" s="2" t="s">
        <v>35</v>
      </c>
    </row>
    <row r="19" spans="1:20" x14ac:dyDescent="0.2">
      <c r="A19">
        <v>4020</v>
      </c>
      <c r="B19" t="s">
        <v>21</v>
      </c>
      <c r="D19">
        <v>2062</v>
      </c>
      <c r="E19">
        <f t="shared" si="0"/>
        <v>2062</v>
      </c>
      <c r="F19" t="str">
        <f>_xlfn.XLOOKUP(A19, 'Chart of Accounts Mapping'!$A$2:$A$31, 'Chart of Accounts Mapping'!$E$2:$E$31, "Not Found")</f>
        <v>Revenue</v>
      </c>
      <c r="K19" t="s">
        <v>38</v>
      </c>
      <c r="L19">
        <f t="shared" ref="L19:L22" si="2">SUMIF($F$2:$F$31,K19,$E$2:$E$31)</f>
        <v>-12449</v>
      </c>
      <c r="P19" s="15" t="s">
        <v>40</v>
      </c>
      <c r="Q19" s="15"/>
    </row>
    <row r="20" spans="1:20" x14ac:dyDescent="0.2">
      <c r="A20">
        <v>4030</v>
      </c>
      <c r="B20" t="s">
        <v>22</v>
      </c>
      <c r="D20">
        <v>3391</v>
      </c>
      <c r="E20">
        <f t="shared" si="0"/>
        <v>3391</v>
      </c>
      <c r="F20" t="str">
        <f>_xlfn.XLOOKUP(A20, 'Chart of Accounts Mapping'!$A$2:$A$31, 'Chart of Accounts Mapping'!$E$2:$E$31, "Not Found")</f>
        <v>Revenue</v>
      </c>
      <c r="K20" t="s">
        <v>34</v>
      </c>
      <c r="L20">
        <f t="shared" si="2"/>
        <v>-16737</v>
      </c>
    </row>
    <row r="21" spans="1:20" x14ac:dyDescent="0.2">
      <c r="A21">
        <v>5010</v>
      </c>
      <c r="B21" t="s">
        <v>23</v>
      </c>
      <c r="C21">
        <v>6461</v>
      </c>
      <c r="E21">
        <f t="shared" si="0"/>
        <v>-6461</v>
      </c>
      <c r="F21" t="str">
        <f>_xlfn.XLOOKUP(A21, 'Chart of Accounts Mapping'!$A$2:$A$31, 'Chart of Accounts Mapping'!$E$2:$E$31, "Not Found")</f>
        <v>Cost of Goods Sold</v>
      </c>
      <c r="K21" t="s">
        <v>37</v>
      </c>
      <c r="L21">
        <f t="shared" si="2"/>
        <v>-31432</v>
      </c>
      <c r="P21" s="1" t="s">
        <v>53</v>
      </c>
      <c r="Q21" s="1" t="s">
        <v>51</v>
      </c>
      <c r="R21" s="1" t="s">
        <v>54</v>
      </c>
    </row>
    <row r="22" spans="1:20" x14ac:dyDescent="0.2">
      <c r="A22">
        <v>5020</v>
      </c>
      <c r="B22" t="s">
        <v>24</v>
      </c>
      <c r="C22">
        <v>5988</v>
      </c>
      <c r="E22">
        <f t="shared" si="0"/>
        <v>-5988</v>
      </c>
      <c r="F22" t="str">
        <f>_xlfn.XLOOKUP(A22, 'Chart of Accounts Mapping'!$A$2:$A$31, 'Chart of Accounts Mapping'!$E$2:$E$31, "Not Found")</f>
        <v>Cost of Goods Sold</v>
      </c>
      <c r="K22" t="s">
        <v>39</v>
      </c>
      <c r="L22">
        <f t="shared" si="2"/>
        <v>7842</v>
      </c>
      <c r="P22" t="s">
        <v>46</v>
      </c>
      <c r="Q22" t="s">
        <v>49</v>
      </c>
      <c r="R22">
        <f>ABS(L6)</f>
        <v>11899</v>
      </c>
    </row>
    <row r="23" spans="1:20" x14ac:dyDescent="0.2">
      <c r="A23">
        <v>6010</v>
      </c>
      <c r="B23" t="s">
        <v>25</v>
      </c>
      <c r="C23">
        <v>7374</v>
      </c>
      <c r="E23">
        <f t="shared" si="0"/>
        <v>-7374</v>
      </c>
      <c r="F23" t="str">
        <f>_xlfn.XLOOKUP(A23, 'Chart of Accounts Mapping'!$A$2:$A$31, 'Chart of Accounts Mapping'!$E$2:$E$31, "Not Found")</f>
        <v>Operating Expenses</v>
      </c>
      <c r="P23" t="s">
        <v>46</v>
      </c>
      <c r="Q23" t="s">
        <v>12</v>
      </c>
      <c r="R23">
        <f>ABS(L7)</f>
        <v>5072</v>
      </c>
    </row>
    <row r="24" spans="1:20" x14ac:dyDescent="0.2">
      <c r="A24">
        <v>6020</v>
      </c>
      <c r="B24" t="s">
        <v>26</v>
      </c>
      <c r="C24">
        <v>6696</v>
      </c>
      <c r="E24">
        <f t="shared" si="0"/>
        <v>-6696</v>
      </c>
      <c r="F24" t="str">
        <f>_xlfn.XLOOKUP(A24, 'Chart of Accounts Mapping'!$A$2:$A$31, 'Chart of Accounts Mapping'!$E$2:$E$31, "Not Found")</f>
        <v>Operating Expenses</v>
      </c>
      <c r="L24" s="5">
        <f>SUM(L6:L22)</f>
        <v>0</v>
      </c>
      <c r="P24" t="s">
        <v>46</v>
      </c>
      <c r="Q24" t="s">
        <v>50</v>
      </c>
      <c r="R24">
        <f>ABS(L8)</f>
        <v>7662</v>
      </c>
    </row>
    <row r="25" spans="1:20" x14ac:dyDescent="0.2">
      <c r="A25">
        <v>6030</v>
      </c>
      <c r="B25" t="s">
        <v>27</v>
      </c>
      <c r="C25">
        <v>2227</v>
      </c>
      <c r="E25">
        <f t="shared" si="0"/>
        <v>-2227</v>
      </c>
      <c r="F25" t="str">
        <f>_xlfn.XLOOKUP(A25, 'Chart of Accounts Mapping'!$A$2:$A$31, 'Chart of Accounts Mapping'!$E$2:$E$31, "Not Found")</f>
        <v>Operating Expenses</v>
      </c>
      <c r="P25" t="s">
        <v>46</v>
      </c>
      <c r="Q25" t="s">
        <v>47</v>
      </c>
      <c r="R25">
        <f>ABS(L9)</f>
        <v>12751</v>
      </c>
    </row>
    <row r="26" spans="1:20" x14ac:dyDescent="0.2">
      <c r="A26">
        <v>6040</v>
      </c>
      <c r="B26" t="s">
        <v>28</v>
      </c>
      <c r="C26">
        <v>7627</v>
      </c>
      <c r="E26">
        <f t="shared" si="0"/>
        <v>-7627</v>
      </c>
      <c r="F26" t="str">
        <f>_xlfn.XLOOKUP(A26, 'Chart of Accounts Mapping'!$A$2:$A$31, 'Chart of Accounts Mapping'!$E$2:$E$31, "Not Found")</f>
        <v>Operating Expenses</v>
      </c>
      <c r="P26" t="s">
        <v>46</v>
      </c>
      <c r="Q26" t="s">
        <v>48</v>
      </c>
      <c r="R26">
        <f>ABS(L10)</f>
        <v>8735</v>
      </c>
    </row>
    <row r="27" spans="1:20" x14ac:dyDescent="0.2">
      <c r="A27">
        <v>6050</v>
      </c>
      <c r="B27" t="s">
        <v>29</v>
      </c>
      <c r="C27">
        <v>3132</v>
      </c>
      <c r="E27">
        <f t="shared" si="0"/>
        <v>-3132</v>
      </c>
      <c r="F27" t="str">
        <f>_xlfn.XLOOKUP(A27, 'Chart of Accounts Mapping'!$A$2:$A$31, 'Chart of Accounts Mapping'!$E$2:$E$31, "Not Found")</f>
        <v>Operating Expenses</v>
      </c>
      <c r="P27" t="s">
        <v>41</v>
      </c>
      <c r="Q27" t="s">
        <v>18</v>
      </c>
      <c r="R27">
        <v>4608</v>
      </c>
    </row>
    <row r="28" spans="1:20" x14ac:dyDescent="0.2">
      <c r="A28">
        <v>6060</v>
      </c>
      <c r="B28" t="s">
        <v>30</v>
      </c>
      <c r="C28">
        <v>4376</v>
      </c>
      <c r="E28">
        <f t="shared" si="0"/>
        <v>-4376</v>
      </c>
      <c r="F28" t="str">
        <f>_xlfn.XLOOKUP(A28, 'Chart of Accounts Mapping'!$A$2:$A$31, 'Chart of Accounts Mapping'!$E$2:$E$31, "Not Found")</f>
        <v>Operating Expenses</v>
      </c>
      <c r="P28" t="s">
        <v>41</v>
      </c>
      <c r="Q28" t="s">
        <v>19</v>
      </c>
      <c r="R28">
        <f>SUM(S28:T28)</f>
        <v>17688</v>
      </c>
      <c r="S28">
        <f>Q13</f>
        <v>-52776</v>
      </c>
      <c r="T28">
        <f>L12</f>
        <v>70464</v>
      </c>
    </row>
    <row r="29" spans="1:20" x14ac:dyDescent="0.2">
      <c r="A29">
        <v>6070</v>
      </c>
      <c r="B29" t="s">
        <v>31</v>
      </c>
      <c r="C29">
        <v>4351</v>
      </c>
      <c r="E29">
        <f t="shared" si="0"/>
        <v>-4351</v>
      </c>
      <c r="F29" t="str">
        <f>_xlfn.XLOOKUP(A29, 'Chart of Accounts Mapping'!$A$2:$A$31, 'Chart of Accounts Mapping'!$E$2:$E$31, "Not Found")</f>
        <v>Payroll</v>
      </c>
      <c r="P29" t="s">
        <v>43</v>
      </c>
      <c r="Q29" t="s">
        <v>45</v>
      </c>
      <c r="R29">
        <v>9502</v>
      </c>
    </row>
    <row r="30" spans="1:20" x14ac:dyDescent="0.2">
      <c r="A30">
        <v>6080</v>
      </c>
      <c r="B30" t="s">
        <v>32</v>
      </c>
      <c r="C30">
        <v>5313</v>
      </c>
      <c r="E30">
        <f t="shared" si="0"/>
        <v>-5313</v>
      </c>
      <c r="F30" t="str">
        <f>_xlfn.XLOOKUP(A30, 'Chart of Accounts Mapping'!$A$2:$A$31, 'Chart of Accounts Mapping'!$E$2:$E$31, "Not Found")</f>
        <v>Payroll</v>
      </c>
      <c r="P30" t="s">
        <v>43</v>
      </c>
      <c r="Q30" t="s">
        <v>44</v>
      </c>
      <c r="R30">
        <v>9929</v>
      </c>
    </row>
    <row r="31" spans="1:20" x14ac:dyDescent="0.2">
      <c r="A31">
        <v>6090</v>
      </c>
      <c r="B31" t="s">
        <v>33</v>
      </c>
      <c r="C31">
        <v>7073</v>
      </c>
      <c r="E31">
        <f t="shared" si="0"/>
        <v>-7073</v>
      </c>
      <c r="F31" t="str">
        <f>_xlfn.XLOOKUP(A31, 'Chart of Accounts Mapping'!$A$2:$A$31, 'Chart of Accounts Mapping'!$E$2:$E$31, "Not Found")</f>
        <v>Payroll</v>
      </c>
      <c r="P31" t="s">
        <v>43</v>
      </c>
      <c r="Q31" t="s">
        <v>42</v>
      </c>
      <c r="R31">
        <v>4392</v>
      </c>
    </row>
    <row r="32" spans="1:20" x14ac:dyDescent="0.2">
      <c r="E32" s="5">
        <f>SUM(E2:E31)</f>
        <v>0</v>
      </c>
    </row>
    <row r="35" spans="1:17" x14ac:dyDescent="0.2">
      <c r="P35" t="s">
        <v>62</v>
      </c>
      <c r="Q35">
        <f>SUM(R22:R26)</f>
        <v>46119</v>
      </c>
    </row>
    <row r="36" spans="1:17" x14ac:dyDescent="0.2">
      <c r="P36" t="s">
        <v>63</v>
      </c>
      <c r="Q36">
        <f>SUM(R29:R31)</f>
        <v>23823</v>
      </c>
    </row>
    <row r="37" spans="1:17" x14ac:dyDescent="0.2">
      <c r="P37" t="s">
        <v>41</v>
      </c>
      <c r="Q37">
        <f>SUM(R27:R28)</f>
        <v>22296</v>
      </c>
    </row>
    <row r="38" spans="1:17" ht="24" x14ac:dyDescent="0.3">
      <c r="A38" s="6"/>
      <c r="B38" s="16" t="s">
        <v>67</v>
      </c>
      <c r="C38" s="16"/>
      <c r="D38" s="16"/>
      <c r="E38" s="16"/>
      <c r="F38" s="16"/>
      <c r="G38" s="6"/>
      <c r="H38" s="6"/>
      <c r="I38" s="6"/>
      <c r="P38" t="s">
        <v>66</v>
      </c>
      <c r="Q38">
        <f>Q36+Q37</f>
        <v>46119</v>
      </c>
    </row>
    <row r="39" spans="1:17" ht="16" x14ac:dyDescent="0.2">
      <c r="A39" s="6"/>
      <c r="B39" s="17" t="s">
        <v>68</v>
      </c>
      <c r="C39" s="18"/>
      <c r="D39" s="18"/>
      <c r="E39" s="18"/>
      <c r="F39" s="6"/>
      <c r="G39" s="6"/>
      <c r="H39" s="6"/>
      <c r="I39" s="6"/>
    </row>
    <row r="40" spans="1:17" ht="16" x14ac:dyDescent="0.2">
      <c r="A40" s="6"/>
      <c r="B40" s="6"/>
      <c r="C40" s="6"/>
      <c r="D40" s="7"/>
      <c r="E40" s="6"/>
      <c r="F40" s="6"/>
      <c r="G40" s="6"/>
      <c r="H40" s="6"/>
      <c r="I40" s="6"/>
    </row>
    <row r="41" spans="1:17" x14ac:dyDescent="0.2">
      <c r="A41" s="6"/>
      <c r="B41" s="6"/>
      <c r="C41" s="6"/>
      <c r="D41" s="6"/>
      <c r="E41" s="6"/>
      <c r="F41" s="6"/>
      <c r="G41" s="6"/>
      <c r="H41" s="6"/>
      <c r="I41" s="6"/>
    </row>
    <row r="42" spans="1:17" x14ac:dyDescent="0.2">
      <c r="A42" s="6"/>
      <c r="B42" s="6"/>
      <c r="C42" s="6"/>
      <c r="D42" s="6"/>
      <c r="E42" s="6"/>
      <c r="F42" s="6"/>
      <c r="G42" s="6"/>
      <c r="H42" s="6"/>
      <c r="I42" s="6"/>
    </row>
    <row r="43" spans="1:17" x14ac:dyDescent="0.2">
      <c r="A43" s="6"/>
      <c r="B43" s="6"/>
      <c r="C43" s="6"/>
      <c r="D43" s="6"/>
      <c r="E43" s="6"/>
      <c r="F43" s="6"/>
      <c r="G43" s="6"/>
      <c r="H43" s="6"/>
      <c r="I43" s="6"/>
    </row>
    <row r="44" spans="1:17" x14ac:dyDescent="0.2">
      <c r="A44" s="6"/>
      <c r="B44" s="6"/>
      <c r="C44" s="6"/>
      <c r="D44" s="6"/>
      <c r="E44" s="6"/>
      <c r="F44" s="6"/>
      <c r="G44" s="6"/>
      <c r="H44" s="6"/>
      <c r="I44" s="6"/>
    </row>
    <row r="45" spans="1:17" x14ac:dyDescent="0.2">
      <c r="A45" s="6"/>
      <c r="B45" s="6"/>
      <c r="C45" s="6"/>
      <c r="D45" s="6"/>
      <c r="E45" s="6"/>
      <c r="F45" s="6"/>
      <c r="G45" s="6"/>
      <c r="H45" s="6"/>
      <c r="I45" s="6"/>
    </row>
    <row r="46" spans="1:17" x14ac:dyDescent="0.2">
      <c r="A46" s="6"/>
      <c r="B46" s="6"/>
      <c r="C46" s="6"/>
      <c r="D46" s="6"/>
      <c r="E46" s="6"/>
      <c r="F46" s="6"/>
      <c r="G46" s="6"/>
      <c r="H46" s="6"/>
      <c r="I46" s="6"/>
    </row>
    <row r="47" spans="1:17" x14ac:dyDescent="0.2">
      <c r="A47" s="6"/>
      <c r="B47" s="6"/>
      <c r="C47" s="6"/>
      <c r="D47" s="6"/>
      <c r="E47" s="6"/>
      <c r="F47" s="6"/>
      <c r="G47" s="6"/>
      <c r="H47" s="6"/>
      <c r="I47" s="6"/>
    </row>
    <row r="48" spans="1:17" x14ac:dyDescent="0.2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">
      <c r="A52" s="6"/>
      <c r="B52" s="6"/>
      <c r="C52" s="6"/>
      <c r="D52" s="6"/>
      <c r="E52" s="6"/>
      <c r="F52" s="6"/>
      <c r="G52" s="6"/>
      <c r="H52" s="6"/>
      <c r="I52" s="6"/>
    </row>
    <row r="53" spans="1:9" x14ac:dyDescent="0.2">
      <c r="A53" s="6"/>
      <c r="B53" s="6"/>
      <c r="C53" s="6"/>
      <c r="D53" s="6"/>
      <c r="E53" s="6"/>
      <c r="F53" s="6"/>
      <c r="G53" s="6"/>
      <c r="H53" s="6"/>
      <c r="I53" s="6"/>
    </row>
    <row r="54" spans="1:9" x14ac:dyDescent="0.2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2">
      <c r="A55" s="6"/>
      <c r="B55" s="6"/>
      <c r="C55" s="6"/>
      <c r="D55" s="6"/>
      <c r="E55" s="6"/>
      <c r="F55" s="6"/>
      <c r="G55" s="6"/>
      <c r="H55" s="6"/>
      <c r="I55" s="6"/>
    </row>
    <row r="56" spans="1:9" x14ac:dyDescent="0.2">
      <c r="A56" s="6"/>
      <c r="B56" s="6"/>
      <c r="C56" s="6"/>
      <c r="D56" s="6"/>
      <c r="E56" s="6"/>
      <c r="F56" s="6"/>
      <c r="G56" s="6"/>
      <c r="H56" s="6"/>
      <c r="I56" s="6"/>
    </row>
    <row r="57" spans="1:9" x14ac:dyDescent="0.2">
      <c r="A57" s="6"/>
      <c r="B57" s="6"/>
      <c r="C57" s="6"/>
      <c r="D57" s="6"/>
      <c r="E57" s="6"/>
      <c r="F57" s="6"/>
      <c r="G57" s="6"/>
      <c r="H57" s="6"/>
      <c r="I57" s="6"/>
    </row>
    <row r="58" spans="1:9" x14ac:dyDescent="0.2">
      <c r="A58" s="6"/>
      <c r="B58" s="6"/>
      <c r="C58" s="6"/>
      <c r="D58" s="6"/>
      <c r="E58" s="6"/>
      <c r="F58" s="6"/>
      <c r="G58" s="6"/>
      <c r="H58" s="6"/>
      <c r="I58" s="6"/>
    </row>
    <row r="59" spans="1:9" x14ac:dyDescent="0.2">
      <c r="A59" s="6"/>
      <c r="B59" s="6"/>
      <c r="C59" s="6"/>
      <c r="D59" s="6"/>
      <c r="E59" s="6"/>
      <c r="F59" s="6"/>
      <c r="G59" s="6"/>
      <c r="H59" s="6"/>
      <c r="I59" s="6"/>
    </row>
    <row r="60" spans="1:9" x14ac:dyDescent="0.2">
      <c r="A60" s="6"/>
      <c r="B60" s="6"/>
      <c r="C60" s="6"/>
      <c r="D60" s="6"/>
      <c r="E60" s="6"/>
      <c r="F60" s="6"/>
      <c r="G60" s="6"/>
      <c r="H60" s="6"/>
      <c r="I60" s="6"/>
    </row>
    <row r="61" spans="1:9" x14ac:dyDescent="0.2">
      <c r="A61" s="6"/>
      <c r="B61" s="6"/>
      <c r="C61" s="6"/>
      <c r="D61" s="6"/>
      <c r="E61" s="6"/>
      <c r="F61" s="6"/>
      <c r="G61" s="6"/>
      <c r="H61" s="6"/>
      <c r="I61" s="6"/>
    </row>
    <row r="62" spans="1:9" x14ac:dyDescent="0.2">
      <c r="A62" s="6"/>
      <c r="B62" s="6"/>
      <c r="C62" s="6"/>
      <c r="D62" s="6"/>
      <c r="E62" s="6"/>
      <c r="F62" s="6"/>
      <c r="G62" s="6"/>
      <c r="H62" s="6"/>
      <c r="I62" s="6"/>
    </row>
    <row r="63" spans="1:9" x14ac:dyDescent="0.2">
      <c r="A63" s="6"/>
      <c r="B63" s="6"/>
      <c r="C63" s="6"/>
      <c r="D63" s="6"/>
      <c r="E63" s="6"/>
      <c r="F63" s="6"/>
      <c r="G63" s="6"/>
      <c r="H63" s="6"/>
      <c r="I63" s="6"/>
    </row>
    <row r="64" spans="1:9" x14ac:dyDescent="0.2">
      <c r="A64" s="6"/>
      <c r="B64" s="6"/>
      <c r="C64" s="6"/>
      <c r="D64" s="6"/>
      <c r="E64" s="6"/>
      <c r="F64" s="6"/>
      <c r="G64" s="6"/>
      <c r="H64" s="6"/>
      <c r="I64" s="6"/>
    </row>
  </sheetData>
  <mergeCells count="4">
    <mergeCell ref="P4:Q4"/>
    <mergeCell ref="P19:Q19"/>
    <mergeCell ref="B38:F38"/>
    <mergeCell ref="B39:E39"/>
  </mergeCells>
  <hyperlinks>
    <hyperlink ref="B39" r:id="rId1" xr:uid="{C9333C01-B8A8-9A44-A4A2-5AAC0D77A1F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AC6DB-2F56-A745-9792-CF604B1B78CF}">
  <dimension ref="A1:E31"/>
  <sheetViews>
    <sheetView workbookViewId="0"/>
  </sheetViews>
  <sheetFormatPr baseColWidth="10" defaultColWidth="8.83203125" defaultRowHeight="15" x14ac:dyDescent="0.2"/>
  <cols>
    <col min="1" max="1" width="12" bestFit="1" customWidth="1"/>
    <col min="2" max="2" width="28.1640625" bestFit="1" customWidth="1"/>
    <col min="3" max="3" width="7.5" bestFit="1" customWidth="1"/>
    <col min="4" max="4" width="15" bestFit="1" customWidth="1"/>
    <col min="5" max="5" width="21.6640625" bestFit="1" customWidth="1"/>
  </cols>
  <sheetData>
    <row r="1" spans="1:5" x14ac:dyDescent="0.2">
      <c r="A1" s="1" t="s">
        <v>0</v>
      </c>
      <c r="B1" s="1" t="s">
        <v>1</v>
      </c>
      <c r="C1" s="1" t="s">
        <v>53</v>
      </c>
      <c r="D1" s="1" t="s">
        <v>52</v>
      </c>
      <c r="E1" s="1" t="s">
        <v>51</v>
      </c>
    </row>
    <row r="2" spans="1:5" x14ac:dyDescent="0.2">
      <c r="A2">
        <v>1010</v>
      </c>
      <c r="B2" t="s">
        <v>4</v>
      </c>
      <c r="C2" t="s">
        <v>46</v>
      </c>
      <c r="D2" t="s">
        <v>40</v>
      </c>
      <c r="E2" t="s">
        <v>50</v>
      </c>
    </row>
    <row r="3" spans="1:5" x14ac:dyDescent="0.2">
      <c r="A3">
        <v>1020</v>
      </c>
      <c r="B3" t="s">
        <v>5</v>
      </c>
      <c r="C3" t="s">
        <v>46</v>
      </c>
      <c r="D3" t="s">
        <v>40</v>
      </c>
      <c r="E3" t="s">
        <v>50</v>
      </c>
    </row>
    <row r="4" spans="1:5" x14ac:dyDescent="0.2">
      <c r="A4">
        <v>1110</v>
      </c>
      <c r="B4" t="s">
        <v>6</v>
      </c>
      <c r="C4" t="s">
        <v>46</v>
      </c>
      <c r="D4" t="s">
        <v>40</v>
      </c>
      <c r="E4" t="s">
        <v>49</v>
      </c>
    </row>
    <row r="5" spans="1:5" x14ac:dyDescent="0.2">
      <c r="A5">
        <v>1120</v>
      </c>
      <c r="B5" t="s">
        <v>7</v>
      </c>
      <c r="C5" t="s">
        <v>46</v>
      </c>
      <c r="D5" t="s">
        <v>40</v>
      </c>
      <c r="E5" t="s">
        <v>49</v>
      </c>
    </row>
    <row r="6" spans="1:5" x14ac:dyDescent="0.2">
      <c r="A6">
        <v>1210</v>
      </c>
      <c r="B6" t="s">
        <v>8</v>
      </c>
      <c r="C6" t="s">
        <v>46</v>
      </c>
      <c r="D6" t="s">
        <v>40</v>
      </c>
      <c r="E6" t="s">
        <v>48</v>
      </c>
    </row>
    <row r="7" spans="1:5" x14ac:dyDescent="0.2">
      <c r="A7">
        <v>1220</v>
      </c>
      <c r="B7" t="s">
        <v>9</v>
      </c>
      <c r="C7" t="s">
        <v>46</v>
      </c>
      <c r="D7" t="s">
        <v>40</v>
      </c>
      <c r="E7" t="s">
        <v>48</v>
      </c>
    </row>
    <row r="8" spans="1:5" x14ac:dyDescent="0.2">
      <c r="A8">
        <v>1310</v>
      </c>
      <c r="B8" t="s">
        <v>10</v>
      </c>
      <c r="C8" t="s">
        <v>46</v>
      </c>
      <c r="D8" t="s">
        <v>40</v>
      </c>
      <c r="E8" t="s">
        <v>47</v>
      </c>
    </row>
    <row r="9" spans="1:5" x14ac:dyDescent="0.2">
      <c r="A9">
        <v>1320</v>
      </c>
      <c r="B9" t="s">
        <v>11</v>
      </c>
      <c r="C9" t="s">
        <v>46</v>
      </c>
      <c r="D9" t="s">
        <v>40</v>
      </c>
      <c r="E9" t="s">
        <v>47</v>
      </c>
    </row>
    <row r="10" spans="1:5" x14ac:dyDescent="0.2">
      <c r="A10">
        <v>1400</v>
      </c>
      <c r="B10" t="s">
        <v>12</v>
      </c>
      <c r="C10" t="s">
        <v>46</v>
      </c>
      <c r="D10" t="s">
        <v>40</v>
      </c>
      <c r="E10" t="s">
        <v>12</v>
      </c>
    </row>
    <row r="11" spans="1:5" x14ac:dyDescent="0.2">
      <c r="A11">
        <v>2010</v>
      </c>
      <c r="B11" t="s">
        <v>13</v>
      </c>
      <c r="C11" t="s">
        <v>43</v>
      </c>
      <c r="D11" t="s">
        <v>40</v>
      </c>
      <c r="E11" t="s">
        <v>45</v>
      </c>
    </row>
    <row r="12" spans="1:5" x14ac:dyDescent="0.2">
      <c r="A12">
        <v>2020</v>
      </c>
      <c r="B12" t="s">
        <v>14</v>
      </c>
      <c r="C12" t="s">
        <v>43</v>
      </c>
      <c r="D12" t="s">
        <v>40</v>
      </c>
      <c r="E12" t="s">
        <v>45</v>
      </c>
    </row>
    <row r="13" spans="1:5" x14ac:dyDescent="0.2">
      <c r="A13">
        <v>2110</v>
      </c>
      <c r="B13" t="s">
        <v>15</v>
      </c>
      <c r="C13" t="s">
        <v>43</v>
      </c>
      <c r="D13" t="s">
        <v>40</v>
      </c>
      <c r="E13" t="s">
        <v>44</v>
      </c>
    </row>
    <row r="14" spans="1:5" x14ac:dyDescent="0.2">
      <c r="A14">
        <v>2120</v>
      </c>
      <c r="B14" t="s">
        <v>16</v>
      </c>
      <c r="C14" t="s">
        <v>43</v>
      </c>
      <c r="D14" t="s">
        <v>40</v>
      </c>
      <c r="E14" t="s">
        <v>44</v>
      </c>
    </row>
    <row r="15" spans="1:5" x14ac:dyDescent="0.2">
      <c r="A15">
        <v>2210</v>
      </c>
      <c r="B15" t="s">
        <v>17</v>
      </c>
      <c r="C15" t="s">
        <v>43</v>
      </c>
      <c r="D15" t="s">
        <v>40</v>
      </c>
      <c r="E15" t="s">
        <v>42</v>
      </c>
    </row>
    <row r="16" spans="1:5" x14ac:dyDescent="0.2">
      <c r="A16">
        <v>3010</v>
      </c>
      <c r="B16" t="s">
        <v>18</v>
      </c>
      <c r="C16" t="s">
        <v>41</v>
      </c>
      <c r="D16" t="s">
        <v>40</v>
      </c>
      <c r="E16" t="s">
        <v>18</v>
      </c>
    </row>
    <row r="17" spans="1:5" x14ac:dyDescent="0.2">
      <c r="A17">
        <v>3110</v>
      </c>
      <c r="B17" t="s">
        <v>19</v>
      </c>
      <c r="C17" t="s">
        <v>41</v>
      </c>
      <c r="D17" t="s">
        <v>40</v>
      </c>
      <c r="E17" t="s">
        <v>19</v>
      </c>
    </row>
    <row r="18" spans="1:5" x14ac:dyDescent="0.2">
      <c r="A18">
        <v>4010</v>
      </c>
      <c r="B18" t="s">
        <v>20</v>
      </c>
      <c r="C18" t="s">
        <v>39</v>
      </c>
      <c r="D18" t="s">
        <v>35</v>
      </c>
      <c r="E18" t="s">
        <v>39</v>
      </c>
    </row>
    <row r="19" spans="1:5" x14ac:dyDescent="0.2">
      <c r="A19">
        <v>4020</v>
      </c>
      <c r="B19" t="s">
        <v>21</v>
      </c>
      <c r="C19" t="s">
        <v>39</v>
      </c>
      <c r="D19" t="s">
        <v>35</v>
      </c>
      <c r="E19" t="s">
        <v>39</v>
      </c>
    </row>
    <row r="20" spans="1:5" x14ac:dyDescent="0.2">
      <c r="A20">
        <v>4030</v>
      </c>
      <c r="B20" t="s">
        <v>22</v>
      </c>
      <c r="C20" t="s">
        <v>39</v>
      </c>
      <c r="D20" t="s">
        <v>35</v>
      </c>
      <c r="E20" t="s">
        <v>39</v>
      </c>
    </row>
    <row r="21" spans="1:5" x14ac:dyDescent="0.2">
      <c r="A21">
        <v>5010</v>
      </c>
      <c r="B21" t="s">
        <v>23</v>
      </c>
      <c r="C21" t="s">
        <v>36</v>
      </c>
      <c r="D21" t="s">
        <v>35</v>
      </c>
      <c r="E21" t="s">
        <v>38</v>
      </c>
    </row>
    <row r="22" spans="1:5" x14ac:dyDescent="0.2">
      <c r="A22">
        <v>5020</v>
      </c>
      <c r="B22" t="s">
        <v>24</v>
      </c>
      <c r="C22" t="s">
        <v>36</v>
      </c>
      <c r="D22" t="s">
        <v>35</v>
      </c>
      <c r="E22" t="s">
        <v>38</v>
      </c>
    </row>
    <row r="23" spans="1:5" x14ac:dyDescent="0.2">
      <c r="A23">
        <v>6010</v>
      </c>
      <c r="B23" t="s">
        <v>25</v>
      </c>
      <c r="C23" t="s">
        <v>36</v>
      </c>
      <c r="D23" t="s">
        <v>35</v>
      </c>
      <c r="E23" t="s">
        <v>37</v>
      </c>
    </row>
    <row r="24" spans="1:5" x14ac:dyDescent="0.2">
      <c r="A24">
        <v>6020</v>
      </c>
      <c r="B24" t="s">
        <v>26</v>
      </c>
      <c r="C24" t="s">
        <v>36</v>
      </c>
      <c r="D24" t="s">
        <v>35</v>
      </c>
      <c r="E24" t="s">
        <v>37</v>
      </c>
    </row>
    <row r="25" spans="1:5" x14ac:dyDescent="0.2">
      <c r="A25">
        <v>6030</v>
      </c>
      <c r="B25" t="s">
        <v>27</v>
      </c>
      <c r="C25" t="s">
        <v>36</v>
      </c>
      <c r="D25" t="s">
        <v>35</v>
      </c>
      <c r="E25" t="s">
        <v>37</v>
      </c>
    </row>
    <row r="26" spans="1:5" x14ac:dyDescent="0.2">
      <c r="A26">
        <v>6040</v>
      </c>
      <c r="B26" t="s">
        <v>28</v>
      </c>
      <c r="C26" t="s">
        <v>36</v>
      </c>
      <c r="D26" t="s">
        <v>35</v>
      </c>
      <c r="E26" t="s">
        <v>37</v>
      </c>
    </row>
    <row r="27" spans="1:5" x14ac:dyDescent="0.2">
      <c r="A27">
        <v>6050</v>
      </c>
      <c r="B27" t="s">
        <v>29</v>
      </c>
      <c r="C27" t="s">
        <v>36</v>
      </c>
      <c r="D27" t="s">
        <v>35</v>
      </c>
      <c r="E27" t="s">
        <v>37</v>
      </c>
    </row>
    <row r="28" spans="1:5" x14ac:dyDescent="0.2">
      <c r="A28">
        <v>6060</v>
      </c>
      <c r="B28" t="s">
        <v>30</v>
      </c>
      <c r="C28" t="s">
        <v>36</v>
      </c>
      <c r="D28" t="s">
        <v>35</v>
      </c>
      <c r="E28" t="s">
        <v>37</v>
      </c>
    </row>
    <row r="29" spans="1:5" x14ac:dyDescent="0.2">
      <c r="A29">
        <v>6070</v>
      </c>
      <c r="B29" t="s">
        <v>31</v>
      </c>
      <c r="C29" t="s">
        <v>36</v>
      </c>
      <c r="D29" t="s">
        <v>35</v>
      </c>
      <c r="E29" t="s">
        <v>34</v>
      </c>
    </row>
    <row r="30" spans="1:5" x14ac:dyDescent="0.2">
      <c r="A30">
        <v>6080</v>
      </c>
      <c r="B30" t="s">
        <v>32</v>
      </c>
      <c r="C30" t="s">
        <v>36</v>
      </c>
      <c r="D30" t="s">
        <v>35</v>
      </c>
      <c r="E30" t="s">
        <v>34</v>
      </c>
    </row>
    <row r="31" spans="1:5" x14ac:dyDescent="0.2">
      <c r="A31">
        <v>6090</v>
      </c>
      <c r="B31" t="s">
        <v>33</v>
      </c>
      <c r="C31" t="s">
        <v>36</v>
      </c>
      <c r="D31" t="s">
        <v>35</v>
      </c>
      <c r="E31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</vt:lpstr>
      <vt:lpstr>Trial Balance</vt:lpstr>
      <vt:lpstr>Chart of Accounts Mapping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Senthil Premraj</cp:lastModifiedBy>
  <dcterms:created xsi:type="dcterms:W3CDTF">2025-07-17T13:44:40Z</dcterms:created>
  <dcterms:modified xsi:type="dcterms:W3CDTF">2025-07-22T10:17:47Z</dcterms:modified>
</cp:coreProperties>
</file>