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C1E812F0-33E6-194B-9916-AAF58960F654}" xr6:coauthVersionLast="47" xr6:coauthVersionMax="47" xr10:uidLastSave="{00000000-0000-0000-0000-000000000000}"/>
  <workbookProtection workbookAlgorithmName="SHA-512" workbookHashValue="kkXCkqdBdbs/kPPwJhWVMhoUtwfyBdEQ1drMveEcdpq9bSpjnOljGkKqra1sfULyOXF30yobh1meNXgGPj1vig==" workbookSaltValue="YpFJes8NuIJaJLUFi9krpg==" workbookSpinCount="100000" lockStructure="1"/>
  <bookViews>
    <workbookView xWindow="0" yWindow="500" windowWidth="28800" windowHeight="15880" xr2:uid="{00000000-000D-0000-FFFF-FFFF00000000}"/>
  </bookViews>
  <sheets>
    <sheet name="Intro" sheetId="2" r:id="rId1"/>
    <sheet name="Ratio Analysis Dem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59" i="1" s="1"/>
  <c r="C58" i="1"/>
  <c r="C56" i="1"/>
  <c r="B36" i="1"/>
  <c r="B38" i="1" s="1"/>
  <c r="B28" i="1"/>
  <c r="C55" i="1" s="1"/>
  <c r="B6" i="1"/>
  <c r="B16" i="1" s="1"/>
  <c r="B7" i="1"/>
  <c r="C54" i="1" l="1"/>
  <c r="C57" i="1"/>
  <c r="B8" i="1"/>
  <c r="C47" i="1" s="1"/>
  <c r="B19" i="1"/>
  <c r="B30" i="1"/>
  <c r="C49" i="1" l="1"/>
  <c r="C50" i="1"/>
  <c r="B17" i="1"/>
  <c r="B18" i="1" s="1"/>
  <c r="C51" i="1"/>
  <c r="C53" i="1" l="1"/>
  <c r="C48" i="1"/>
  <c r="C52" i="1"/>
</calcChain>
</file>

<file path=xl/sharedStrings.xml><?xml version="1.0" encoding="utf-8"?>
<sst xmlns="http://schemas.openxmlformats.org/spreadsheetml/2006/main" count="99" uniqueCount="98">
  <si>
    <t>Financial Model (USD '000s)</t>
  </si>
  <si>
    <t>INCOME STATEMENT (P&amp;L)</t>
  </si>
  <si>
    <t>Revenue from Operations</t>
  </si>
  <si>
    <t>Other Income</t>
  </si>
  <si>
    <t>Cost of Materials Consumed</t>
  </si>
  <si>
    <t>Purchase of Stock-in-Trade</t>
  </si>
  <si>
    <t>Changes in Inventories</t>
  </si>
  <si>
    <t>Employee Benefits Expense</t>
  </si>
  <si>
    <t>Finance Costs (Interest)</t>
  </si>
  <si>
    <t>Depreciation</t>
  </si>
  <si>
    <t>Other Expenses</t>
  </si>
  <si>
    <t>Profit Before Tax (PBT)</t>
  </si>
  <si>
    <t>Tax (30%)</t>
  </si>
  <si>
    <t>Profit After Tax (PAT)</t>
  </si>
  <si>
    <t>EBITDA</t>
  </si>
  <si>
    <t>BALANCE SHEET</t>
  </si>
  <si>
    <t>Non-Current Assets</t>
  </si>
  <si>
    <t>Current Assets</t>
  </si>
  <si>
    <t>Total Assets</t>
  </si>
  <si>
    <t>Shareholders' Funds (Equity)</t>
  </si>
  <si>
    <t>Long-term Debt (Non-Current Liabilities)</t>
  </si>
  <si>
    <t>Current Liabilities</t>
  </si>
  <si>
    <t>Total Equity + Liabilities</t>
  </si>
  <si>
    <t>Inventory (Current Asset component)</t>
  </si>
  <si>
    <t>Prepaid Expenses (Current Asset component)</t>
  </si>
  <si>
    <t>Average Receivables</t>
  </si>
  <si>
    <t>Average Payables</t>
  </si>
  <si>
    <t>Average Inventory</t>
  </si>
  <si>
    <t>Total Debt (LT + ST)</t>
  </si>
  <si>
    <t>Number of Equity Shares (000s)</t>
  </si>
  <si>
    <t>Cost of Goods Sold (COGS)</t>
  </si>
  <si>
    <t>RATIOS</t>
  </si>
  <si>
    <t>Ratio</t>
  </si>
  <si>
    <t>Formula (text)</t>
  </si>
  <si>
    <t>Result</t>
  </si>
  <si>
    <t>Gross Profit Ratio (%)</t>
  </si>
  <si>
    <t>(Gross Profit / Net Revenue) * 100</t>
  </si>
  <si>
    <t>Net Profit Ratio (%)</t>
  </si>
  <si>
    <t>(PAT / Net Revenue) * 100</t>
  </si>
  <si>
    <t>Interest Coverage Ratio (x)</t>
  </si>
  <si>
    <t>EBITDA / Interest</t>
  </si>
  <si>
    <t>Operating Profit Ratio (%)</t>
  </si>
  <si>
    <t>(EBITDA / Net Revenue) * 100</t>
  </si>
  <si>
    <t>Return on Investment / ROCE (%)</t>
  </si>
  <si>
    <t>(EBITDA / Capital Employed) * 100</t>
  </si>
  <si>
    <t>Return on Shareholders' Funds / ROE (%)</t>
  </si>
  <si>
    <t>(PAT / Equity) * 100</t>
  </si>
  <si>
    <t>Earnings Per Share (EPS)</t>
  </si>
  <si>
    <t>PAT / Number of Equity Shares</t>
  </si>
  <si>
    <t>Current Ratio (x)</t>
  </si>
  <si>
    <t>Current Assets / Current Liabilities</t>
  </si>
  <si>
    <t>Quick Ratio (x)</t>
  </si>
  <si>
    <t>(CA - Inventory - Prepaid) / CL</t>
  </si>
  <si>
    <t>Inventory Turnover (x)</t>
  </si>
  <si>
    <t>COGS / Average Inventory</t>
  </si>
  <si>
    <t>Debtor Turnover (x)</t>
  </si>
  <si>
    <t>Net Sales / Average Receivables</t>
  </si>
  <si>
    <t>Creditor Turnover (x)</t>
  </si>
  <si>
    <t>COGS / Average Payables</t>
  </si>
  <si>
    <t>Debt-to-Equity (x)</t>
  </si>
  <si>
    <t>Total Debt / Equity</t>
  </si>
  <si>
    <t>Total Revenue</t>
  </si>
  <si>
    <t>Gross Profit</t>
  </si>
  <si>
    <t>Short Term Debt</t>
  </si>
  <si>
    <t>What It Shows</t>
  </si>
  <si>
    <t>Interpretation of Your Number</t>
  </si>
  <si>
    <t>Measures how efficiently the company produces goods — how much profit remains after covering material and direct costs.</t>
  </si>
  <si>
    <t>Excellent margin. For every $100 of sales, ~$48 is left after direct costs, showing strong production efficiency.</t>
  </si>
  <si>
    <t>Indicates overall profitability after all expenses, including interest and taxes.</t>
  </si>
  <si>
    <t>Healthy margin. The business keeps $11.67 from every $100 of sales after all costs — solid for most industries.</t>
  </si>
  <si>
    <t>Shows how many times the company can cover its interest expense using operating profit (EBITDA).</t>
  </si>
  <si>
    <t>Very safe. Company earns 9× its interest cost — low financial risk and ample cushion for debt servicing.</t>
  </si>
  <si>
    <t>Measures core operational efficiency before interest and taxes.</t>
  </si>
  <si>
    <t>Strong operating control — about 31% of sales turn into operating profit (EBITDA).</t>
  </si>
  <si>
    <t>Indicates how effectively the company uses capital employed (equity + long-term debt) to generate profits.</t>
  </si>
  <si>
    <t>Exceptional efficiency. A 46% return on capital employed shows very high productivity of invested funds.</t>
  </si>
  <si>
    <t>Reflects how much profit is generated from shareholders’ equity.</t>
  </si>
  <si>
    <t>Excellent return. Shareholders are earning 23% on their invested capital — far above market averages.</t>
  </si>
  <si>
    <t>Represents net profit per share — key for investors to gauge earnings power.</t>
  </si>
  <si>
    <t>Strong earnings. Each share earns $14; this would translate to a high valuation if the company were public.</t>
  </si>
  <si>
    <t>Measures short-term liquidity — ability to pay current liabilities from current assets.</t>
  </si>
  <si>
    <t>Comfortable liquidity. The company has $2 of current assets for every $1 of current liability — safe zone.</t>
  </si>
  <si>
    <t>Tests liquidity excluding less-liquid items like inventory and prepaid expenses.</t>
  </si>
  <si>
    <t>Still strong. Immediate liquid assets are 1.44× liabilities — indicates healthy short-term solvency.</t>
  </si>
  <si>
    <t>Measures how many times inventory is sold and replaced during the year.</t>
  </si>
  <si>
    <t>Moderate efficiency. Inventory turns roughly 4× per year — suggesting stock moves every ~3 months.</t>
  </si>
  <si>
    <t>Shows how quickly receivables are collected — sales to receivable ratio.</t>
  </si>
  <si>
    <t>Healthy. Receivables collected roughly every 60 days (365 ÷ 6) — standard for B2B businesses.</t>
  </si>
  <si>
    <t>Measures how fast payables are settled.</t>
  </si>
  <si>
    <t>Reasonable. The firm pays suppliers roughly every 88 days (365 ÷ 4.13) — good cash-flow control.</t>
  </si>
  <si>
    <t>Indicates leverage — how much debt is used for each dollar of equity.</t>
  </si>
  <si>
    <t>Balanced structure. $0.50 of debt for every $1 of equity — prudent use of borrowing without over-leverage.</t>
  </si>
  <si>
    <t>https://pivotxl.com/</t>
  </si>
  <si>
    <t xml:space="preserve">📬 Sign up for Free
</t>
  </si>
  <si>
    <r>
      <t xml:space="preserve">💡 </t>
    </r>
    <r>
      <rPr>
        <b/>
        <sz val="16"/>
        <color theme="1"/>
        <rFont val="Calibri"/>
        <family val="2"/>
        <scheme val="minor"/>
      </rPr>
      <t>Next Step: Automate It with PivotXL</t>
    </r>
    <r>
      <rPr>
        <sz val="16"/>
        <color theme="1"/>
        <rFont val="Calibri"/>
        <family val="2"/>
        <scheme val="minor"/>
      </rPr>
      <t xml:space="preserve">
While Excel is great for manual ratio analysis, keeping data synchronized is time-consuming. PivotXL automates the process, ensuring that your reports are always up to date, accurate, and dashboard-ready — so you can focus on insights, not on maintenance.</t>
    </r>
  </si>
  <si>
    <r>
      <t xml:space="preserve">🎯 </t>
    </r>
    <r>
      <rPr>
        <b/>
        <sz val="16"/>
        <color theme="1"/>
        <rFont val="Calibri"/>
        <family val="2"/>
        <scheme val="minor"/>
      </rPr>
      <t>What This Template Teaches</t>
    </r>
    <r>
      <rPr>
        <sz val="16"/>
        <color theme="1"/>
        <rFont val="Calibri"/>
        <family val="2"/>
        <scheme val="minor"/>
      </rPr>
      <t xml:space="preserve">
This Excel financial ratios template helps you efficiently analyze and interpret key business metrics — profitability, liquidity, leverage, and efficiency — across multiple years. You’ll learn how to calculate ratios like Current Ratio, Quick Ratio, Return on Assets, and Debt-to-Equity.</t>
    </r>
  </si>
  <si>
    <t>Brought to you by PivotXL</t>
  </si>
  <si>
    <t>Financial Ratios in Excel – Free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</si>
</sst>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2" fontId="0" fillId="0" borderId="0" xfId="0" applyNumberFormat="1"/>
    <xf numFmtId="2" fontId="2" fillId="0" borderId="0" xfId="0" applyNumberFormat="1" applyFont="1"/>
    <xf numFmtId="0" fontId="1" fillId="0" borderId="0" xfId="1"/>
    <xf numFmtId="0" fontId="4" fillId="0" borderId="0" xfId="2" applyFont="1"/>
    <xf numFmtId="0" fontId="3" fillId="0" borderId="0" xfId="2" applyAlignment="1">
      <alignment vertical="top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</cellXfs>
  <cellStyles count="3">
    <cellStyle name="Hyperlink 2" xfId="2" xr:uid="{6094281F-3CD5-A945-A16A-ED9943251666}"/>
    <cellStyle name="Normal" xfId="0" builtinId="0"/>
    <cellStyle name="Normal 2" xfId="1" xr:uid="{96568712-A795-4B4B-B5F3-5E03EBED81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814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E09F036A-82B5-2B44-B540-C4FE28F8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8BEF-2B5B-3348-A834-B875DDCD1626}">
  <dimension ref="A6:N43"/>
  <sheetViews>
    <sheetView tabSelected="1" workbookViewId="0">
      <selection activeCell="F6" sqref="F6:N8"/>
    </sheetView>
  </sheetViews>
  <sheetFormatPr baseColWidth="10" defaultColWidth="9.5" defaultRowHeight="16" x14ac:dyDescent="0.2"/>
  <cols>
    <col min="1" max="5" width="9.5" style="8"/>
    <col min="6" max="6" width="14.83203125" style="8" bestFit="1" customWidth="1"/>
    <col min="7" max="13" width="9.5" style="8"/>
    <col min="14" max="14" width="28.6640625" style="8" customWidth="1"/>
    <col min="15" max="16384" width="9.5" style="8"/>
  </cols>
  <sheetData>
    <row r="6" spans="6:14" ht="14.5" customHeight="1" x14ac:dyDescent="0.2">
      <c r="F6" s="11" t="s">
        <v>97</v>
      </c>
      <c r="G6" s="11"/>
      <c r="H6" s="11"/>
      <c r="I6" s="11"/>
      <c r="J6" s="11"/>
      <c r="K6" s="11"/>
      <c r="L6" s="11"/>
      <c r="M6" s="11"/>
      <c r="N6" s="11"/>
    </row>
    <row r="7" spans="6:14" ht="14.5" customHeight="1" x14ac:dyDescent="0.2">
      <c r="F7" s="11"/>
      <c r="G7" s="11"/>
      <c r="H7" s="11"/>
      <c r="I7" s="11"/>
      <c r="J7" s="11"/>
      <c r="K7" s="11"/>
      <c r="L7" s="11"/>
      <c r="M7" s="11"/>
      <c r="N7" s="11"/>
    </row>
    <row r="8" spans="6:14" ht="14.5" customHeight="1" x14ac:dyDescent="0.2">
      <c r="F8" s="11"/>
      <c r="G8" s="11"/>
      <c r="H8" s="11"/>
      <c r="I8" s="11"/>
      <c r="J8" s="11"/>
      <c r="K8" s="11"/>
      <c r="L8" s="11"/>
      <c r="M8" s="11"/>
      <c r="N8" s="11"/>
    </row>
    <row r="10" spans="6:14" x14ac:dyDescent="0.2">
      <c r="F10" s="12" t="s">
        <v>96</v>
      </c>
      <c r="G10" s="12"/>
      <c r="H10" s="12"/>
      <c r="I10" s="12"/>
      <c r="J10" s="12"/>
      <c r="K10" s="12"/>
      <c r="L10" s="12"/>
    </row>
    <row r="11" spans="6:14" x14ac:dyDescent="0.2">
      <c r="F11" s="12"/>
      <c r="G11" s="12"/>
      <c r="H11" s="12"/>
      <c r="I11" s="12"/>
      <c r="J11" s="12"/>
      <c r="K11" s="12"/>
      <c r="L11" s="12"/>
    </row>
    <row r="13" spans="6:14" x14ac:dyDescent="0.2">
      <c r="F13" s="10" t="s">
        <v>92</v>
      </c>
    </row>
    <row r="18" spans="1:12" x14ac:dyDescent="0.2">
      <c r="A18" s="13" t="s">
        <v>95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4.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idden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81.75" hidden="1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31" spans="1:12" x14ac:dyDescent="0.2">
      <c r="A31" s="16" t="s">
        <v>94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0.7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9" spans="1:12" x14ac:dyDescent="0.2">
      <c r="A39" s="17" t="s">
        <v>93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24" x14ac:dyDescent="0.3">
      <c r="A43" s="9" t="s">
        <v>92</v>
      </c>
    </row>
  </sheetData>
  <mergeCells count="5">
    <mergeCell ref="F6:N8"/>
    <mergeCell ref="F10:L11"/>
    <mergeCell ref="A18:L27"/>
    <mergeCell ref="A31:L37"/>
    <mergeCell ref="A39:L42"/>
  </mergeCells>
  <hyperlinks>
    <hyperlink ref="F13" r:id="rId1" xr:uid="{CE2B1398-DF3D-0040-9EFE-70B8A26CDC84}"/>
    <hyperlink ref="A43" r:id="rId2" xr:uid="{6A8469AE-18AD-2447-8ABE-29ABEAB2816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workbookViewId="0">
      <pane ySplit="2" topLeftCell="A3" activePane="bottomLeft" state="frozen"/>
      <selection pane="bottomLeft" activeCell="D49" sqref="D49"/>
    </sheetView>
  </sheetViews>
  <sheetFormatPr baseColWidth="10" defaultColWidth="8.83203125" defaultRowHeight="15" x14ac:dyDescent="0.2"/>
  <cols>
    <col min="1" max="1" width="45" customWidth="1"/>
    <col min="2" max="2" width="27.1640625" bestFit="1" customWidth="1"/>
    <col min="3" max="3" width="18" style="6" customWidth="1"/>
    <col min="4" max="4" width="96.33203125" bestFit="1" customWidth="1"/>
    <col min="5" max="5" width="85.6640625" bestFit="1" customWidth="1"/>
  </cols>
  <sheetData>
    <row r="1" spans="1:3" x14ac:dyDescent="0.2">
      <c r="A1" t="s">
        <v>0</v>
      </c>
    </row>
    <row r="3" spans="1:3" x14ac:dyDescent="0.2">
      <c r="A3" s="1" t="s">
        <v>1</v>
      </c>
      <c r="B3" s="1"/>
      <c r="C3" s="7"/>
    </row>
    <row r="4" spans="1:3" x14ac:dyDescent="0.2">
      <c r="A4" t="s">
        <v>2</v>
      </c>
      <c r="B4">
        <v>1200</v>
      </c>
    </row>
    <row r="5" spans="1:3" x14ac:dyDescent="0.2">
      <c r="A5" t="s">
        <v>3</v>
      </c>
      <c r="B5">
        <v>0</v>
      </c>
    </row>
    <row r="6" spans="1:3" ht="16" thickBot="1" x14ac:dyDescent="0.25">
      <c r="A6" t="s">
        <v>61</v>
      </c>
      <c r="B6" s="3">
        <f>SUM(B4:B5)</f>
        <v>1200</v>
      </c>
    </row>
    <row r="7" spans="1:3" ht="16" thickTop="1" x14ac:dyDescent="0.2">
      <c r="A7" t="s">
        <v>30</v>
      </c>
      <c r="B7">
        <f>B9+B10-B11</f>
        <v>620</v>
      </c>
    </row>
    <row r="8" spans="1:3" ht="16" thickBot="1" x14ac:dyDescent="0.25">
      <c r="A8" t="s">
        <v>62</v>
      </c>
      <c r="B8" s="3">
        <f>B6-B7</f>
        <v>580</v>
      </c>
    </row>
    <row r="9" spans="1:3" ht="16" thickTop="1" x14ac:dyDescent="0.2">
      <c r="A9" t="s">
        <v>4</v>
      </c>
      <c r="B9">
        <v>500</v>
      </c>
    </row>
    <row r="10" spans="1:3" x14ac:dyDescent="0.2">
      <c r="A10" t="s">
        <v>5</v>
      </c>
      <c r="B10">
        <v>100</v>
      </c>
    </row>
    <row r="11" spans="1:3" x14ac:dyDescent="0.2">
      <c r="A11" t="s">
        <v>6</v>
      </c>
      <c r="B11">
        <v>-20</v>
      </c>
    </row>
    <row r="12" spans="1:3" x14ac:dyDescent="0.2">
      <c r="A12" t="s">
        <v>7</v>
      </c>
      <c r="B12">
        <v>150</v>
      </c>
    </row>
    <row r="13" spans="1:3" x14ac:dyDescent="0.2">
      <c r="A13" t="s">
        <v>8</v>
      </c>
      <c r="B13">
        <v>40</v>
      </c>
    </row>
    <row r="14" spans="1:3" x14ac:dyDescent="0.2">
      <c r="A14" t="s">
        <v>9</v>
      </c>
      <c r="B14">
        <v>60</v>
      </c>
    </row>
    <row r="15" spans="1:3" x14ac:dyDescent="0.2">
      <c r="A15" t="s">
        <v>10</v>
      </c>
      <c r="B15">
        <v>170</v>
      </c>
    </row>
    <row r="16" spans="1:3" x14ac:dyDescent="0.2">
      <c r="A16" t="s">
        <v>11</v>
      </c>
      <c r="B16">
        <f>B6-SUM(B9:B15)</f>
        <v>200</v>
      </c>
    </row>
    <row r="17" spans="1:3" x14ac:dyDescent="0.2">
      <c r="A17" t="s">
        <v>12</v>
      </c>
      <c r="B17">
        <f>B16*0.3</f>
        <v>60</v>
      </c>
    </row>
    <row r="18" spans="1:3" ht="16" thickBot="1" x14ac:dyDescent="0.25">
      <c r="A18" t="s">
        <v>13</v>
      </c>
      <c r="B18" s="2">
        <f>B16-B17</f>
        <v>140</v>
      </c>
    </row>
    <row r="19" spans="1:3" ht="16" thickTop="1" x14ac:dyDescent="0.2">
      <c r="A19" t="s">
        <v>14</v>
      </c>
      <c r="B19">
        <f>B16+B15</f>
        <v>370</v>
      </c>
    </row>
    <row r="21" spans="1:3" x14ac:dyDescent="0.2">
      <c r="A21" s="1" t="s">
        <v>15</v>
      </c>
      <c r="B21" s="1"/>
      <c r="C21" s="7"/>
    </row>
    <row r="22" spans="1:3" x14ac:dyDescent="0.2">
      <c r="A22" t="s">
        <v>16</v>
      </c>
      <c r="B22">
        <v>550</v>
      </c>
    </row>
    <row r="24" spans="1:3" x14ac:dyDescent="0.2">
      <c r="A24" t="s">
        <v>23</v>
      </c>
      <c r="B24">
        <v>120</v>
      </c>
    </row>
    <row r="25" spans="1:3" x14ac:dyDescent="0.2">
      <c r="A25" t="s">
        <v>24</v>
      </c>
      <c r="B25">
        <v>20</v>
      </c>
    </row>
    <row r="26" spans="1:3" x14ac:dyDescent="0.2">
      <c r="A26" t="s">
        <v>25</v>
      </c>
      <c r="B26">
        <v>200</v>
      </c>
    </row>
    <row r="27" spans="1:3" x14ac:dyDescent="0.2">
      <c r="A27" t="s">
        <v>27</v>
      </c>
      <c r="B27">
        <v>160</v>
      </c>
    </row>
    <row r="28" spans="1:3" ht="16" thickBot="1" x14ac:dyDescent="0.25">
      <c r="A28" t="s">
        <v>17</v>
      </c>
      <c r="B28" s="3">
        <f>SUM(B24:B27)</f>
        <v>500</v>
      </c>
    </row>
    <row r="29" spans="1:3" ht="17" thickTop="1" thickBot="1" x14ac:dyDescent="0.25">
      <c r="B29" s="5"/>
    </row>
    <row r="30" spans="1:3" ht="17" thickTop="1" thickBot="1" x14ac:dyDescent="0.25">
      <c r="A30" t="s">
        <v>18</v>
      </c>
      <c r="B30" s="4">
        <f>B22+B28</f>
        <v>1050</v>
      </c>
    </row>
    <row r="31" spans="1:3" ht="16" thickTop="1" x14ac:dyDescent="0.2"/>
    <row r="32" spans="1:3" x14ac:dyDescent="0.2">
      <c r="A32" t="s">
        <v>19</v>
      </c>
      <c r="B32">
        <v>600</v>
      </c>
    </row>
    <row r="33" spans="1:5" x14ac:dyDescent="0.2">
      <c r="A33" t="s">
        <v>20</v>
      </c>
      <c r="B33">
        <v>200</v>
      </c>
    </row>
    <row r="34" spans="1:5" x14ac:dyDescent="0.2">
      <c r="A34" t="s">
        <v>26</v>
      </c>
      <c r="B34">
        <v>150</v>
      </c>
    </row>
    <row r="35" spans="1:5" x14ac:dyDescent="0.2">
      <c r="A35" t="s">
        <v>63</v>
      </c>
      <c r="B35">
        <v>100</v>
      </c>
    </row>
    <row r="36" spans="1:5" ht="16" thickBot="1" x14ac:dyDescent="0.25">
      <c r="A36" t="s">
        <v>21</v>
      </c>
      <c r="B36" s="3">
        <f>B34+B35</f>
        <v>250</v>
      </c>
    </row>
    <row r="37" spans="1:5" ht="17" thickTop="1" thickBot="1" x14ac:dyDescent="0.25">
      <c r="B37" s="5"/>
    </row>
    <row r="38" spans="1:5" ht="17" thickTop="1" thickBot="1" x14ac:dyDescent="0.25">
      <c r="A38" t="s">
        <v>22</v>
      </c>
      <c r="B38" s="4">
        <f>B32+B33+B36</f>
        <v>1050</v>
      </c>
    </row>
    <row r="39" spans="1:5" ht="16" thickTop="1" x14ac:dyDescent="0.2"/>
    <row r="40" spans="1:5" ht="16" thickBot="1" x14ac:dyDescent="0.25">
      <c r="A40" t="s">
        <v>28</v>
      </c>
      <c r="B40" s="3">
        <f>B33+B35</f>
        <v>300</v>
      </c>
    </row>
    <row r="41" spans="1:5" ht="16" thickTop="1" x14ac:dyDescent="0.2"/>
    <row r="42" spans="1:5" x14ac:dyDescent="0.2">
      <c r="A42" t="s">
        <v>29</v>
      </c>
      <c r="B42">
        <v>10</v>
      </c>
    </row>
    <row r="45" spans="1:5" x14ac:dyDescent="0.2">
      <c r="A45" s="1" t="s">
        <v>31</v>
      </c>
      <c r="B45" s="1"/>
      <c r="C45" s="7"/>
    </row>
    <row r="46" spans="1:5" x14ac:dyDescent="0.2">
      <c r="A46" s="1" t="s">
        <v>32</v>
      </c>
      <c r="B46" s="1" t="s">
        <v>33</v>
      </c>
      <c r="C46" s="7" t="s">
        <v>34</v>
      </c>
      <c r="D46" s="1" t="s">
        <v>64</v>
      </c>
      <c r="E46" s="1" t="s">
        <v>65</v>
      </c>
    </row>
    <row r="47" spans="1:5" x14ac:dyDescent="0.2">
      <c r="A47" t="s">
        <v>35</v>
      </c>
      <c r="B47" t="s">
        <v>36</v>
      </c>
      <c r="C47" s="6">
        <f>( B8/B6)*100</f>
        <v>48.333333333333336</v>
      </c>
      <c r="D47" t="s">
        <v>66</v>
      </c>
      <c r="E47" t="s">
        <v>67</v>
      </c>
    </row>
    <row r="48" spans="1:5" x14ac:dyDescent="0.2">
      <c r="A48" t="s">
        <v>37</v>
      </c>
      <c r="B48" t="s">
        <v>38</v>
      </c>
      <c r="C48" s="6">
        <f>(B18/B6)*100</f>
        <v>11.666666666666666</v>
      </c>
      <c r="D48" t="s">
        <v>68</v>
      </c>
      <c r="E48" t="s">
        <v>69</v>
      </c>
    </row>
    <row r="49" spans="1:5" x14ac:dyDescent="0.2">
      <c r="A49" t="s">
        <v>39</v>
      </c>
      <c r="B49" t="s">
        <v>40</v>
      </c>
      <c r="C49" s="6">
        <f>(B19/B13)</f>
        <v>9.25</v>
      </c>
      <c r="D49" t="s">
        <v>70</v>
      </c>
      <c r="E49" t="s">
        <v>71</v>
      </c>
    </row>
    <row r="50" spans="1:5" x14ac:dyDescent="0.2">
      <c r="A50" t="s">
        <v>41</v>
      </c>
      <c r="B50" t="s">
        <v>42</v>
      </c>
      <c r="C50" s="6">
        <f>(B19/B6)*100</f>
        <v>30.833333333333336</v>
      </c>
      <c r="D50" t="s">
        <v>72</v>
      </c>
      <c r="E50" t="s">
        <v>73</v>
      </c>
    </row>
    <row r="51" spans="1:5" x14ac:dyDescent="0.2">
      <c r="A51" t="s">
        <v>43</v>
      </c>
      <c r="B51" t="s">
        <v>44</v>
      </c>
      <c r="C51" s="6">
        <f>(B19/(B32+B33))*100</f>
        <v>46.25</v>
      </c>
      <c r="D51" t="s">
        <v>74</v>
      </c>
      <c r="E51" t="s">
        <v>75</v>
      </c>
    </row>
    <row r="52" spans="1:5" x14ac:dyDescent="0.2">
      <c r="A52" t="s">
        <v>45</v>
      </c>
      <c r="B52" t="s">
        <v>46</v>
      </c>
      <c r="C52" s="6">
        <f>(B18/B32)*100</f>
        <v>23.333333333333332</v>
      </c>
      <c r="D52" t="s">
        <v>76</v>
      </c>
      <c r="E52" t="s">
        <v>77</v>
      </c>
    </row>
    <row r="53" spans="1:5" x14ac:dyDescent="0.2">
      <c r="A53" t="s">
        <v>47</v>
      </c>
      <c r="B53" t="s">
        <v>48</v>
      </c>
      <c r="C53" s="6">
        <f>(B18/B42)</f>
        <v>14</v>
      </c>
      <c r="D53" t="s">
        <v>78</v>
      </c>
      <c r="E53" t="s">
        <v>79</v>
      </c>
    </row>
    <row r="54" spans="1:5" x14ac:dyDescent="0.2">
      <c r="A54" t="s">
        <v>49</v>
      </c>
      <c r="B54" t="s">
        <v>50</v>
      </c>
      <c r="C54" s="6">
        <f>(B28/B36)</f>
        <v>2</v>
      </c>
      <c r="D54" t="s">
        <v>80</v>
      </c>
      <c r="E54" t="s">
        <v>81</v>
      </c>
    </row>
    <row r="55" spans="1:5" x14ac:dyDescent="0.2">
      <c r="A55" t="s">
        <v>51</v>
      </c>
      <c r="B55" t="s">
        <v>52</v>
      </c>
      <c r="C55" s="6">
        <f>(B28-B24-B25)/(B36)</f>
        <v>1.44</v>
      </c>
      <c r="D55" t="s">
        <v>82</v>
      </c>
      <c r="E55" t="s">
        <v>83</v>
      </c>
    </row>
    <row r="56" spans="1:5" x14ac:dyDescent="0.2">
      <c r="A56" t="s">
        <v>53</v>
      </c>
      <c r="B56" t="s">
        <v>54</v>
      </c>
      <c r="C56" s="6">
        <f>(B7/B27)</f>
        <v>3.875</v>
      </c>
      <c r="D56" t="s">
        <v>84</v>
      </c>
      <c r="E56" t="s">
        <v>85</v>
      </c>
    </row>
    <row r="57" spans="1:5" x14ac:dyDescent="0.2">
      <c r="A57" t="s">
        <v>55</v>
      </c>
      <c r="B57" t="s">
        <v>56</v>
      </c>
      <c r="C57" s="6">
        <f>(B6/B26)</f>
        <v>6</v>
      </c>
      <c r="D57" t="s">
        <v>86</v>
      </c>
      <c r="E57" t="s">
        <v>87</v>
      </c>
    </row>
    <row r="58" spans="1:5" x14ac:dyDescent="0.2">
      <c r="A58" t="s">
        <v>57</v>
      </c>
      <c r="B58" t="s">
        <v>58</v>
      </c>
      <c r="C58" s="6">
        <f>(B7/B34)</f>
        <v>4.1333333333333337</v>
      </c>
      <c r="D58" t="s">
        <v>88</v>
      </c>
      <c r="E58" t="s">
        <v>89</v>
      </c>
    </row>
    <row r="59" spans="1:5" x14ac:dyDescent="0.2">
      <c r="A59" t="s">
        <v>59</v>
      </c>
      <c r="B59" t="s">
        <v>60</v>
      </c>
      <c r="C59" s="6">
        <f>(B40/B32)</f>
        <v>0.5</v>
      </c>
      <c r="D59" t="s">
        <v>90</v>
      </c>
      <c r="E59" t="s">
        <v>91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Ratio Analysis Demo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Senthil Premraj</cp:lastModifiedBy>
  <dcterms:created xsi:type="dcterms:W3CDTF">2025-10-29T18:37:57Z</dcterms:created>
  <dcterms:modified xsi:type="dcterms:W3CDTF">2025-10-29T19:16:44Z</dcterms:modified>
</cp:coreProperties>
</file>