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6E9E9A8D-5F6C-4F48-BAFC-311AC3BFE0F2}" xr6:coauthVersionLast="47" xr6:coauthVersionMax="47" xr10:uidLastSave="{00000000-0000-0000-0000-000000000000}"/>
  <bookViews>
    <workbookView xWindow="20370" yWindow="-120" windowWidth="20730" windowHeight="11760" xr2:uid="{00000000-000D-0000-FFFF-FFFF00000000}"/>
  </bookViews>
  <sheets>
    <sheet name="Intro" sheetId="3" r:id="rId1"/>
    <sheet name="Mapped_TB" sheetId="1" r:id="rId2"/>
    <sheet name="PL_Rollup"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2"/>
  <c r="B6" i="2"/>
  <c r="B5" i="2"/>
  <c r="B4" i="2"/>
  <c r="B3" i="2"/>
  <c r="B2" i="2"/>
</calcChain>
</file>

<file path=xl/sharedStrings.xml><?xml version="1.0" encoding="utf-8"?>
<sst xmlns="http://schemas.openxmlformats.org/spreadsheetml/2006/main" count="72" uniqueCount="54">
  <si>
    <t>GL Account</t>
  </si>
  <si>
    <t>Account Name</t>
  </si>
  <si>
    <t>Net Amount</t>
  </si>
  <si>
    <t>FS Category</t>
  </si>
  <si>
    <t>FS Subcategory</t>
  </si>
  <si>
    <t>Statement</t>
  </si>
  <si>
    <t>4000</t>
  </si>
  <si>
    <t>Product Revenue</t>
  </si>
  <si>
    <t>Revenue</t>
  </si>
  <si>
    <t>P&amp;L</t>
  </si>
  <si>
    <t>4010</t>
  </si>
  <si>
    <t>Service Revenue</t>
  </si>
  <si>
    <t>5000</t>
  </si>
  <si>
    <t>COGS - Materials</t>
  </si>
  <si>
    <t>COGS</t>
  </si>
  <si>
    <t>Materials</t>
  </si>
  <si>
    <t>5100</t>
  </si>
  <si>
    <t>COGS - Labor</t>
  </si>
  <si>
    <t>Labor</t>
  </si>
  <si>
    <t>6000</t>
  </si>
  <si>
    <t>Payroll Expense</t>
  </si>
  <si>
    <t>Opex</t>
  </si>
  <si>
    <t>Payroll</t>
  </si>
  <si>
    <t>6100</t>
  </si>
  <si>
    <t>Marketing Expense</t>
  </si>
  <si>
    <t>Marketing</t>
  </si>
  <si>
    <t>7000</t>
  </si>
  <si>
    <t>Accounts Receivable</t>
  </si>
  <si>
    <t>Current Assets</t>
  </si>
  <si>
    <t>AR</t>
  </si>
  <si>
    <t>Balance Sheet</t>
  </si>
  <si>
    <t>2000</t>
  </si>
  <si>
    <t>Accounts Payable</t>
  </si>
  <si>
    <t>Current Liabilities</t>
  </si>
  <si>
    <t>AP</t>
  </si>
  <si>
    <t>1710</t>
  </si>
  <si>
    <t>Purchase of Equipment</t>
  </si>
  <si>
    <t>Non-Current Assets</t>
  </si>
  <si>
    <t>PPE</t>
  </si>
  <si>
    <t>2200</t>
  </si>
  <si>
    <t>Long-term Debt</t>
  </si>
  <si>
    <t>Non-Current Liabilities</t>
  </si>
  <si>
    <t>Debt</t>
  </si>
  <si>
    <t>P&amp;L Line</t>
  </si>
  <si>
    <t>Formula Example</t>
  </si>
  <si>
    <t>Amount</t>
  </si>
  <si>
    <t>Total Opex</t>
  </si>
  <si>
    <t>Gross Profit</t>
  </si>
  <si>
    <t>EBITDA</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</si>
  <si>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</si>
  <si>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</si>
  <si>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</si>
  <si>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</si>
  <si>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P&amp;L Rollup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</si>
</sst>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FCF7A92F-896B-4BEB-88BE-3CCCF3A01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920A-69D7-4FAF-9467-35E603AC5FD5}">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53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49</v>
      </c>
      <c r="G10" s="2"/>
      <c r="H10" s="2"/>
      <c r="I10" s="2"/>
      <c r="J10" s="2"/>
      <c r="K10" s="2"/>
      <c r="L10" s="2"/>
    </row>
    <row r="11" spans="6:14" x14ac:dyDescent="0.25">
      <c r="F11" s="2"/>
      <c r="G11" s="2"/>
      <c r="H11" s="2"/>
      <c r="I11" s="2"/>
      <c r="J11" s="2"/>
      <c r="K11" s="2"/>
      <c r="L11" s="2"/>
    </row>
    <row r="13" spans="6:14" x14ac:dyDescent="0.25">
      <c r="F13" s="3" t="s">
        <v>50</v>
      </c>
    </row>
    <row r="17" spans="1:12" ht="7.5" customHeight="1" x14ac:dyDescent="0.25"/>
    <row r="18" spans="1:12" x14ac:dyDescent="0.25">
      <c r="A18" s="4" t="s">
        <v>51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52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50</v>
      </c>
    </row>
  </sheetData>
  <mergeCells count="5">
    <mergeCell ref="F6:N8"/>
    <mergeCell ref="F10:L11"/>
    <mergeCell ref="A18:L27"/>
    <mergeCell ref="A31:L36"/>
    <mergeCell ref="A37:L40"/>
  </mergeCells>
  <hyperlinks>
    <hyperlink ref="F13" r:id="rId1" xr:uid="{09BEB0C2-5078-4770-9F74-1B6B7851239F}"/>
    <hyperlink ref="A41" r:id="rId2" xr:uid="{3D6B789B-4667-4703-B496-E76B17DB10C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workbookViewId="0">
      <selection activeCell="A9" sqref="A9"/>
    </sheetView>
  </sheetViews>
  <sheetFormatPr defaultRowHeight="15" x14ac:dyDescent="0.25"/>
  <cols>
    <col min="1" max="1" width="10.7109375" bestFit="1" customWidth="1"/>
    <col min="2" max="2" width="21.85546875" bestFit="1" customWidth="1"/>
    <col min="3" max="3" width="11.85546875" bestFit="1" customWidth="1"/>
    <col min="4" max="4" width="21.5703125" bestFit="1" customWidth="1"/>
    <col min="5" max="5" width="16.28515625" bestFit="1" customWidth="1"/>
    <col min="6" max="6" width="13.5703125" bestFit="1" customWidth="1"/>
  </cols>
  <sheetData>
    <row r="1" spans="1:6" x14ac:dyDescent="0.25">
      <c r="A1" t="s">
        <v>0</v>
      </c>
      <c r="B1" t="s">
        <v>1</v>
      </c>
      <c r="C1" t="s">
        <v>2</v>
      </c>
      <c r="D1" t="s">
        <v>3</v>
      </c>
      <c r="E1" t="s">
        <v>4</v>
      </c>
      <c r="F1" t="s">
        <v>5</v>
      </c>
    </row>
    <row r="2" spans="1:6" x14ac:dyDescent="0.25">
      <c r="A2" t="s">
        <v>6</v>
      </c>
      <c r="B2" t="s">
        <v>7</v>
      </c>
      <c r="C2">
        <v>150000</v>
      </c>
      <c r="D2" t="s">
        <v>8</v>
      </c>
      <c r="E2" t="s">
        <v>7</v>
      </c>
      <c r="F2" t="s">
        <v>9</v>
      </c>
    </row>
    <row r="3" spans="1:6" x14ac:dyDescent="0.25">
      <c r="A3" t="s">
        <v>10</v>
      </c>
      <c r="B3" t="s">
        <v>11</v>
      </c>
      <c r="C3">
        <v>80000</v>
      </c>
      <c r="D3" t="s">
        <v>8</v>
      </c>
      <c r="E3" t="s">
        <v>11</v>
      </c>
      <c r="F3" t="s">
        <v>9</v>
      </c>
    </row>
    <row r="4" spans="1:6" x14ac:dyDescent="0.25">
      <c r="A4" t="s">
        <v>12</v>
      </c>
      <c r="B4" t="s">
        <v>13</v>
      </c>
      <c r="C4">
        <v>-40000</v>
      </c>
      <c r="D4" t="s">
        <v>14</v>
      </c>
      <c r="E4" t="s">
        <v>15</v>
      </c>
      <c r="F4" t="s">
        <v>9</v>
      </c>
    </row>
    <row r="5" spans="1:6" x14ac:dyDescent="0.25">
      <c r="A5" t="s">
        <v>16</v>
      </c>
      <c r="B5" t="s">
        <v>17</v>
      </c>
      <c r="C5">
        <v>-30000</v>
      </c>
      <c r="D5" t="s">
        <v>14</v>
      </c>
      <c r="E5" t="s">
        <v>18</v>
      </c>
      <c r="F5" t="s">
        <v>9</v>
      </c>
    </row>
    <row r="6" spans="1:6" x14ac:dyDescent="0.25">
      <c r="A6" t="s">
        <v>19</v>
      </c>
      <c r="B6" t="s">
        <v>20</v>
      </c>
      <c r="C6">
        <v>-25000</v>
      </c>
      <c r="D6" t="s">
        <v>21</v>
      </c>
      <c r="E6" t="s">
        <v>22</v>
      </c>
      <c r="F6" t="s">
        <v>9</v>
      </c>
    </row>
    <row r="7" spans="1:6" x14ac:dyDescent="0.25">
      <c r="A7" t="s">
        <v>23</v>
      </c>
      <c r="B7" t="s">
        <v>24</v>
      </c>
      <c r="C7">
        <v>-12000</v>
      </c>
      <c r="D7" t="s">
        <v>21</v>
      </c>
      <c r="E7" t="s">
        <v>25</v>
      </c>
      <c r="F7" t="s">
        <v>9</v>
      </c>
    </row>
    <row r="8" spans="1:6" x14ac:dyDescent="0.25">
      <c r="A8" t="s">
        <v>26</v>
      </c>
      <c r="B8" t="s">
        <v>27</v>
      </c>
      <c r="C8">
        <v>50000</v>
      </c>
      <c r="D8" t="s">
        <v>28</v>
      </c>
      <c r="E8" t="s">
        <v>29</v>
      </c>
      <c r="F8" t="s">
        <v>30</v>
      </c>
    </row>
    <row r="9" spans="1:6" x14ac:dyDescent="0.25">
      <c r="A9" t="s">
        <v>31</v>
      </c>
      <c r="B9" t="s">
        <v>32</v>
      </c>
      <c r="C9">
        <v>-30000</v>
      </c>
      <c r="D9" t="s">
        <v>33</v>
      </c>
      <c r="E9" t="s">
        <v>34</v>
      </c>
      <c r="F9" t="s">
        <v>30</v>
      </c>
    </row>
    <row r="10" spans="1:6" x14ac:dyDescent="0.25">
      <c r="A10" t="s">
        <v>35</v>
      </c>
      <c r="B10" t="s">
        <v>36</v>
      </c>
      <c r="C10">
        <v>-45000</v>
      </c>
      <c r="D10" t="s">
        <v>37</v>
      </c>
      <c r="E10" t="s">
        <v>38</v>
      </c>
      <c r="F10" t="s">
        <v>30</v>
      </c>
    </row>
    <row r="11" spans="1:6" x14ac:dyDescent="0.25">
      <c r="A11" t="s">
        <v>39</v>
      </c>
      <c r="B11" t="s">
        <v>40</v>
      </c>
      <c r="C11">
        <v>-100000</v>
      </c>
      <c r="D11" t="s">
        <v>41</v>
      </c>
      <c r="E11" t="s">
        <v>42</v>
      </c>
      <c r="F11"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6" sqref="B6"/>
    </sheetView>
  </sheetViews>
  <sheetFormatPr defaultRowHeight="15" x14ac:dyDescent="0.25"/>
  <cols>
    <col min="1" max="1" width="11.28515625" bestFit="1" customWidth="1"/>
    <col min="2" max="2" width="20.5703125" customWidth="1"/>
    <col min="3" max="3" width="8.140625" bestFit="1" customWidth="1"/>
  </cols>
  <sheetData>
    <row r="1" spans="1:3" x14ac:dyDescent="0.25">
      <c r="A1" t="s">
        <v>43</v>
      </c>
      <c r="B1" t="s">
        <v>44</v>
      </c>
      <c r="C1" t="s">
        <v>45</v>
      </c>
    </row>
    <row r="2" spans="1:3" x14ac:dyDescent="0.25">
      <c r="A2" t="s">
        <v>8</v>
      </c>
      <c r="B2">
        <f>SUMIFS(Mapped_TB!$C:$C,Mapped_TB!$D:$D,"Revenue")</f>
        <v>230000</v>
      </c>
    </row>
    <row r="3" spans="1:3" x14ac:dyDescent="0.25">
      <c r="A3" t="s">
        <v>14</v>
      </c>
      <c r="B3">
        <f>SUMIFS(Mapped_TB!$C:$C,Mapped_TB!$D:$D,"COGS")</f>
        <v>-70000</v>
      </c>
    </row>
    <row r="4" spans="1:3" x14ac:dyDescent="0.25">
      <c r="A4" t="s">
        <v>22</v>
      </c>
      <c r="B4">
        <f>SUMIFS(Mapped_TB!$C:$C,Mapped_TB!$D:$D,"Payroll")</f>
        <v>0</v>
      </c>
    </row>
    <row r="5" spans="1:3" x14ac:dyDescent="0.25">
      <c r="A5" t="s">
        <v>25</v>
      </c>
      <c r="B5">
        <f>SUMIFS(Mapped_TB!$C:$C,Mapped_TB!$D:$D,"Marketing")</f>
        <v>0</v>
      </c>
    </row>
    <row r="6" spans="1:3" x14ac:dyDescent="0.25">
      <c r="A6" t="s">
        <v>46</v>
      </c>
      <c r="B6">
        <f>SUMIFS(Mapped_TB!$C:$C,Mapped_TB!$D:$D,"Opex")</f>
        <v>-37000</v>
      </c>
    </row>
    <row r="7" spans="1:3" x14ac:dyDescent="0.25">
      <c r="A7" t="s">
        <v>47</v>
      </c>
      <c r="B7" t="e">
        <f>Revenue - COGS</f>
        <v>#NAME?</v>
      </c>
    </row>
    <row r="8" spans="1:3" x14ac:dyDescent="0.25">
      <c r="A8" t="s">
        <v>48</v>
      </c>
      <c r="B8">
        <f>SUMIFS(Mapped_TB!$C:$C,Mapped_TB!$D:$D,"EBITDA")</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Mapped_TB</vt:lpstr>
      <vt:lpstr>PL_Rollup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2025-12-12T10:09:44Z</dcterms:created>
  <dcterms:modified xsi:type="dcterms:W3CDTF">2025-12-12T10:35:01Z</dcterms:modified>
</cp:coreProperties>
</file>