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0djZZoitL30V3PIyjd+FNwkCUTZRiJdZIe753JCW/LLzahO4YHde29/guvFSAjrCoFkNsXSFtT/4EkYJpmd4uQ==" workbookSaltValue="ZkvZ74/Vyn2BTFD/WGu4vA==" workbookSpinCount="100000" lockStructure="1"/>
  <bookViews>
    <workbookView xWindow="0" yWindow="0" windowWidth="20490" windowHeight="7155"/>
  </bookViews>
  <sheets>
    <sheet name="Intro" sheetId="7" r:id="rId1"/>
    <sheet name="Architecture_Map" sheetId="1" r:id="rId2"/>
    <sheet name="Inputs_Hiring_Plan" sheetId="2" r:id="rId3"/>
    <sheet name="Inputs_Salary_Assumptions" sheetId="3" r:id="rId4"/>
    <sheet name="Model_Headcount_Rollforward" sheetId="4" r:id="rId5"/>
    <sheet name="Model_Payroll_Calc" sheetId="5" r:id="rId6"/>
    <sheet name="Outputs_Summary" sheetId="6" r:id="rId7"/>
  </sheets>
  <calcPr calcId="152511"/>
</workbook>
</file>

<file path=xl/calcChain.xml><?xml version="1.0" encoding="utf-8"?>
<calcChain xmlns="http://schemas.openxmlformats.org/spreadsheetml/2006/main">
  <c r="C4" i="4" l="1"/>
  <c r="C3" i="4"/>
  <c r="E2" i="4"/>
  <c r="C2" i="4"/>
  <c r="F2" i="4" l="1"/>
  <c r="B3" i="4" s="1"/>
  <c r="B2" i="5"/>
  <c r="D2" i="5" s="1"/>
  <c r="E3" i="4" l="1"/>
  <c r="F3" i="4" s="1"/>
  <c r="B3" i="5" l="1"/>
  <c r="D3" i="5" s="1"/>
  <c r="B4" i="4"/>
  <c r="E4" i="4" l="1"/>
  <c r="F4" i="4" s="1"/>
  <c r="B4" i="5" l="1"/>
  <c r="D4" i="5" s="1"/>
  <c r="B2" i="6" s="1"/>
  <c r="B3" i="6"/>
</calcChain>
</file>

<file path=xl/sharedStrings.xml><?xml version="1.0" encoding="utf-8"?>
<sst xmlns="http://schemas.openxmlformats.org/spreadsheetml/2006/main" count="71" uniqueCount="54">
  <si>
    <t>Layer</t>
  </si>
  <si>
    <t>Component</t>
  </si>
  <si>
    <t>Description</t>
  </si>
  <si>
    <t>Inputs</t>
  </si>
  <si>
    <t>Hiring Plan</t>
  </si>
  <si>
    <t>Monthly hires by role and department</t>
  </si>
  <si>
    <t>Salary Assumptions</t>
  </si>
  <si>
    <t>Average monthly salary by role</t>
  </si>
  <si>
    <t>Attrition Rates</t>
  </si>
  <si>
    <t>Monthly attrition % by role</t>
  </si>
  <si>
    <t>Benefits &amp; Taxes</t>
  </si>
  <si>
    <t>Benefits %, employer tax %, bonus %</t>
  </si>
  <si>
    <t>Models</t>
  </si>
  <si>
    <t>Headcount Roll-Forward</t>
  </si>
  <si>
    <t>Beginning HC + Hires – Attrition</t>
  </si>
  <si>
    <t>Payroll Calculation</t>
  </si>
  <si>
    <t>Headcount × Salary</t>
  </si>
  <si>
    <t>Bonus &amp; Benefits Logic</t>
  </si>
  <si>
    <t>Fully loaded payroll computation</t>
  </si>
  <si>
    <t>Outputs</t>
  </si>
  <si>
    <t>Payroll P&amp;L Impact</t>
  </si>
  <si>
    <t>Operating expense from payroll</t>
  </si>
  <si>
    <t>Cash Flow Impact</t>
  </si>
  <si>
    <t>Payroll cash outflows &amp; timing</t>
  </si>
  <si>
    <t>Scenario Comparison</t>
  </si>
  <si>
    <t>Base vs Upside vs Downside</t>
  </si>
  <si>
    <t>Month</t>
  </si>
  <si>
    <t>Sales Hires</t>
  </si>
  <si>
    <t>Engineering Hires</t>
  </si>
  <si>
    <t>FP&amp;A Hires</t>
  </si>
  <si>
    <t>Jan</t>
  </si>
  <si>
    <t>Feb</t>
  </si>
  <si>
    <t>Mar</t>
  </si>
  <si>
    <t>Role</t>
  </si>
  <si>
    <t>Avg Monthly Salary</t>
  </si>
  <si>
    <t>Sales Executive</t>
  </si>
  <si>
    <t>Software Engineer</t>
  </si>
  <si>
    <t>FP&amp;A Analyst</t>
  </si>
  <si>
    <t>Beginning HC</t>
  </si>
  <si>
    <t>New Hires</t>
  </si>
  <si>
    <t>Attrition %</t>
  </si>
  <si>
    <t>Attrition</t>
  </si>
  <si>
    <t>Ending HC</t>
  </si>
  <si>
    <t>Avg Salary</t>
  </si>
  <si>
    <t>Payroll Expense</t>
  </si>
  <si>
    <t>Metric</t>
  </si>
  <si>
    <t>Amount</t>
  </si>
  <si>
    <t>Total Payroll Expense</t>
  </si>
  <si>
    <t>Average Monthly HC</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</si>
  <si>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</si>
  <si>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</si>
  <si>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</si>
  <si>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</si>
  <si>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Headcount &amp; Payroll Model Architecture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</si>
</sst>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53</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49</v>
      </c>
      <c r="G10" s="2"/>
      <c r="H10" s="2"/>
      <c r="I10" s="2"/>
      <c r="J10" s="2"/>
      <c r="K10" s="2"/>
      <c r="L10" s="2"/>
    </row>
    <row r="11" spans="6:14" x14ac:dyDescent="0.25">
      <c r="F11" s="2"/>
      <c r="G11" s="2"/>
      <c r="H11" s="2"/>
      <c r="I11" s="2"/>
      <c r="J11" s="2"/>
      <c r="K11" s="2"/>
      <c r="L11" s="2"/>
    </row>
    <row r="13" spans="6:14" x14ac:dyDescent="0.25">
      <c r="F13" s="3" t="s">
        <v>50</v>
      </c>
    </row>
    <row r="18" spans="1:12" x14ac:dyDescent="0.25">
      <c r="A18" s="4" t="s">
        <v>51</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0.7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52</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50</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ColWidth="22.7109375" defaultRowHeight="15" x14ac:dyDescent="0.25"/>
  <sheetData>
    <row r="1" spans="1:3" x14ac:dyDescent="0.25">
      <c r="A1" t="s">
        <v>0</v>
      </c>
      <c r="B1" t="s">
        <v>1</v>
      </c>
      <c r="C1" t="s">
        <v>2</v>
      </c>
    </row>
    <row r="2" spans="1:3" x14ac:dyDescent="0.25">
      <c r="A2" t="s">
        <v>3</v>
      </c>
      <c r="B2" t="s">
        <v>4</v>
      </c>
      <c r="C2" t="s">
        <v>5</v>
      </c>
    </row>
    <row r="3" spans="1:3" x14ac:dyDescent="0.25">
      <c r="A3" t="s">
        <v>3</v>
      </c>
      <c r="B3" t="s">
        <v>6</v>
      </c>
      <c r="C3" t="s">
        <v>7</v>
      </c>
    </row>
    <row r="4" spans="1:3" x14ac:dyDescent="0.25">
      <c r="A4" t="s">
        <v>3</v>
      </c>
      <c r="B4" t="s">
        <v>8</v>
      </c>
      <c r="C4" t="s">
        <v>9</v>
      </c>
    </row>
    <row r="5" spans="1:3" x14ac:dyDescent="0.25">
      <c r="A5" t="s">
        <v>3</v>
      </c>
      <c r="B5" t="s">
        <v>10</v>
      </c>
      <c r="C5" t="s">
        <v>11</v>
      </c>
    </row>
    <row r="6" spans="1:3" x14ac:dyDescent="0.25">
      <c r="A6" t="s">
        <v>12</v>
      </c>
      <c r="B6" t="s">
        <v>13</v>
      </c>
      <c r="C6" t="s">
        <v>14</v>
      </c>
    </row>
    <row r="7" spans="1:3" x14ac:dyDescent="0.25">
      <c r="A7" t="s">
        <v>12</v>
      </c>
      <c r="B7" t="s">
        <v>15</v>
      </c>
      <c r="C7" t="s">
        <v>16</v>
      </c>
    </row>
    <row r="8" spans="1:3" x14ac:dyDescent="0.25">
      <c r="A8" t="s">
        <v>12</v>
      </c>
      <c r="B8" t="s">
        <v>17</v>
      </c>
      <c r="C8" t="s">
        <v>18</v>
      </c>
    </row>
    <row r="9" spans="1:3" x14ac:dyDescent="0.25">
      <c r="A9" t="s">
        <v>19</v>
      </c>
      <c r="B9" t="s">
        <v>20</v>
      </c>
      <c r="C9" t="s">
        <v>21</v>
      </c>
    </row>
    <row r="10" spans="1:3" x14ac:dyDescent="0.25">
      <c r="A10" t="s">
        <v>19</v>
      </c>
      <c r="B10" t="s">
        <v>22</v>
      </c>
      <c r="C10" t="s">
        <v>23</v>
      </c>
    </row>
    <row r="11" spans="1:3" x14ac:dyDescent="0.25">
      <c r="A11" t="s">
        <v>19</v>
      </c>
      <c r="B11" t="s">
        <v>24</v>
      </c>
      <c r="C11" t="s">
        <v>25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heetViews>
  <sheetFormatPr defaultColWidth="17.7109375" defaultRowHeight="15" x14ac:dyDescent="0.25"/>
  <sheetData>
    <row r="1" spans="1:4" x14ac:dyDescent="0.25">
      <c r="A1" t="s">
        <v>26</v>
      </c>
      <c r="B1" t="s">
        <v>27</v>
      </c>
      <c r="C1" t="s">
        <v>28</v>
      </c>
      <c r="D1" t="s">
        <v>29</v>
      </c>
    </row>
    <row r="2" spans="1:4" x14ac:dyDescent="0.25">
      <c r="A2" t="s">
        <v>30</v>
      </c>
      <c r="B2">
        <v>2</v>
      </c>
      <c r="C2">
        <v>3</v>
      </c>
      <c r="D2">
        <v>1</v>
      </c>
    </row>
    <row r="3" spans="1:4" x14ac:dyDescent="0.25">
      <c r="A3" t="s">
        <v>31</v>
      </c>
      <c r="B3">
        <v>1</v>
      </c>
      <c r="C3">
        <v>2</v>
      </c>
      <c r="D3">
        <v>0</v>
      </c>
    </row>
    <row r="4" spans="1:4" x14ac:dyDescent="0.25">
      <c r="A4" t="s">
        <v>32</v>
      </c>
      <c r="B4">
        <v>3</v>
      </c>
      <c r="C4">
        <v>2</v>
      </c>
      <c r="D4">
        <v>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ColWidth="20.28515625" defaultRowHeight="15" x14ac:dyDescent="0.25"/>
  <sheetData>
    <row r="1" spans="1:2" x14ac:dyDescent="0.25">
      <c r="A1" t="s">
        <v>33</v>
      </c>
      <c r="B1" t="s">
        <v>34</v>
      </c>
    </row>
    <row r="2" spans="1:2" x14ac:dyDescent="0.25">
      <c r="A2" t="s">
        <v>35</v>
      </c>
      <c r="B2">
        <v>70000</v>
      </c>
    </row>
    <row r="3" spans="1:2" x14ac:dyDescent="0.25">
      <c r="A3" t="s">
        <v>36</v>
      </c>
      <c r="B3">
        <v>90000</v>
      </c>
    </row>
    <row r="4" spans="1:2" x14ac:dyDescent="0.25">
      <c r="A4" t="s">
        <v>37</v>
      </c>
      <c r="B4">
        <v>60000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A8" sqref="A8"/>
    </sheetView>
  </sheetViews>
  <sheetFormatPr defaultColWidth="14.85546875" defaultRowHeight="15" x14ac:dyDescent="0.25"/>
  <sheetData>
    <row r="1" spans="1:6" x14ac:dyDescent="0.25">
      <c r="A1" t="s">
        <v>26</v>
      </c>
      <c r="B1" t="s">
        <v>38</v>
      </c>
      <c r="C1" t="s">
        <v>39</v>
      </c>
      <c r="D1" t="s">
        <v>40</v>
      </c>
      <c r="E1" t="s">
        <v>41</v>
      </c>
      <c r="F1" t="s">
        <v>42</v>
      </c>
    </row>
    <row r="2" spans="1:6" x14ac:dyDescent="0.25">
      <c r="A2" t="s">
        <v>30</v>
      </c>
      <c r="B2">
        <v>30</v>
      </c>
      <c r="C2">
        <f>SUM(Inputs_Hiring_Plan!B2:D2)</f>
        <v>6</v>
      </c>
      <c r="D2">
        <v>0.03</v>
      </c>
      <c r="E2">
        <f>B2*D2</f>
        <v>0.89999999999999991</v>
      </c>
      <c r="F2">
        <f>B2+C2-E2</f>
        <v>35.1</v>
      </c>
    </row>
    <row r="3" spans="1:6" x14ac:dyDescent="0.25">
      <c r="A3" t="s">
        <v>31</v>
      </c>
      <c r="B3">
        <f>F2</f>
        <v>35.1</v>
      </c>
      <c r="C3">
        <f>SUM(Inputs_Hiring_Plan!B3:D3)</f>
        <v>3</v>
      </c>
      <c r="D3">
        <v>0.03</v>
      </c>
      <c r="E3">
        <f>B3*D3</f>
        <v>1.0529999999999999</v>
      </c>
      <c r="F3">
        <f>B3+C3-E3</f>
        <v>37.047000000000004</v>
      </c>
    </row>
    <row r="4" spans="1:6" x14ac:dyDescent="0.25">
      <c r="A4" t="s">
        <v>32</v>
      </c>
      <c r="B4">
        <f>F3</f>
        <v>37.047000000000004</v>
      </c>
      <c r="C4">
        <f>SUM(Inputs_Hiring_Plan!B4:D4)</f>
        <v>6</v>
      </c>
      <c r="D4">
        <v>0.04</v>
      </c>
      <c r="E4">
        <f>B4*D4</f>
        <v>1.4818800000000001</v>
      </c>
      <c r="F4">
        <f>B4+C4-E4</f>
        <v>41.565120000000007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D2" sqref="D2"/>
    </sheetView>
  </sheetViews>
  <sheetFormatPr defaultColWidth="12" defaultRowHeight="15" x14ac:dyDescent="0.25"/>
  <sheetData>
    <row r="1" spans="1:4" x14ac:dyDescent="0.25">
      <c r="A1" t="s">
        <v>26</v>
      </c>
      <c r="B1" t="s">
        <v>42</v>
      </c>
      <c r="C1" t="s">
        <v>43</v>
      </c>
      <c r="D1" t="s">
        <v>44</v>
      </c>
    </row>
    <row r="2" spans="1:4" x14ac:dyDescent="0.25">
      <c r="A2" t="s">
        <v>30</v>
      </c>
      <c r="B2">
        <f>Model_Headcount_Rollforward!F2</f>
        <v>35.1</v>
      </c>
      <c r="C2">
        <v>70000</v>
      </c>
      <c r="D2">
        <f>B2*C2</f>
        <v>2457000</v>
      </c>
    </row>
    <row r="3" spans="1:4" x14ac:dyDescent="0.25">
      <c r="A3" t="s">
        <v>31</v>
      </c>
      <c r="B3">
        <f>Model_Headcount_Rollforward!F3</f>
        <v>37.047000000000004</v>
      </c>
      <c r="C3">
        <v>70000</v>
      </c>
      <c r="D3">
        <f>B3*C3</f>
        <v>2593290.0000000005</v>
      </c>
    </row>
    <row r="4" spans="1:4" x14ac:dyDescent="0.25">
      <c r="A4" t="s">
        <v>32</v>
      </c>
      <c r="B4">
        <f>Model_Headcount_Rollforward!F4</f>
        <v>41.565120000000007</v>
      </c>
      <c r="C4">
        <v>70000</v>
      </c>
      <c r="D4">
        <f>B4*C4</f>
        <v>2909558.4000000004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ColWidth="21" defaultRowHeight="15" x14ac:dyDescent="0.25"/>
  <sheetData>
    <row r="1" spans="1:2" x14ac:dyDescent="0.25">
      <c r="A1" t="s">
        <v>45</v>
      </c>
      <c r="B1" t="s">
        <v>46</v>
      </c>
    </row>
    <row r="2" spans="1:2" x14ac:dyDescent="0.25">
      <c r="A2" t="s">
        <v>47</v>
      </c>
      <c r="B2">
        <f>SUM(Model_Payroll_Calc!D2:D4)</f>
        <v>7959848.4000000004</v>
      </c>
    </row>
    <row r="3" spans="1:2" x14ac:dyDescent="0.25">
      <c r="A3" t="s">
        <v>48</v>
      </c>
      <c r="B3">
        <f>AVERAGE(Model_Headcount_Rollforward!F2:F4)</f>
        <v>37.904040000000002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Architecture_Map</vt:lpstr>
      <vt:lpstr>Inputs_Hiring_Plan</vt:lpstr>
      <vt:lpstr>Inputs_Salary_Assumptions</vt:lpstr>
      <vt:lpstr>Model_Headcount_Rollforward</vt:lpstr>
      <vt:lpstr>Model_Payroll_Calc</vt:lpstr>
      <vt:lpstr>Outputs_Summary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2026-01-05T07:03:22Z</dcterms:created>
  <dcterms:modified xsi:type="dcterms:W3CDTF">2026-01-05T20:15:39Z</dcterms:modified>
</cp:coreProperties>
</file>